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erreira\Dropbox\BUSINESS - REAL ESTATE\Commercial Realestate\SYNDICATION\LIONSHARE\MARKETING\Investment calculator\"/>
    </mc:Choice>
  </mc:AlternateContent>
  <xr:revisionPtr revIDLastSave="0" documentId="8_{56385222-504D-40FE-9AC7-A29D0B18C64E}" xr6:coauthVersionLast="47" xr6:coauthVersionMax="47" xr10:uidLastSave="{00000000-0000-0000-0000-000000000000}"/>
  <bookViews>
    <workbookView xWindow="1785" yWindow="120" windowWidth="26940" windowHeight="15165" xr2:uid="{FE889DA9-BFBB-4EE9-B34B-C7665E2F719B}"/>
  </bookViews>
  <sheets>
    <sheet name="Syndication Calculator" sheetId="1" r:id="rId1"/>
    <sheet name="Whats Your Freedom Number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H27" i="1"/>
  <c r="H26" i="1"/>
  <c r="H25" i="1"/>
  <c r="H24" i="1"/>
  <c r="H23" i="1"/>
  <c r="H22" i="1"/>
  <c r="H21" i="1"/>
  <c r="H20" i="1"/>
  <c r="H19" i="1"/>
  <c r="H18" i="1"/>
  <c r="P46" i="1"/>
  <c r="Q46" i="1"/>
  <c r="Q82" i="1" l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5" i="1"/>
  <c r="Q44" i="1"/>
  <c r="Q43" i="1"/>
  <c r="P82" i="1"/>
  <c r="P81" i="1"/>
  <c r="P80" i="1"/>
  <c r="P79" i="1"/>
  <c r="P78" i="1"/>
  <c r="P77" i="1"/>
  <c r="P76" i="1"/>
  <c r="P75" i="1"/>
  <c r="P73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5" i="1"/>
  <c r="P44" i="1"/>
  <c r="P43" i="1"/>
  <c r="Q42" i="1"/>
  <c r="P42" i="1"/>
  <c r="R42" i="1" s="1"/>
  <c r="H8" i="1"/>
  <c r="R43" i="1" l="1"/>
  <c r="R44" i="1" s="1"/>
  <c r="R45" i="1" s="1"/>
  <c r="D7" i="2"/>
  <c r="D6" i="2"/>
  <c r="D28" i="1"/>
  <c r="G13" i="1"/>
  <c r="G14" i="1"/>
  <c r="G15" i="1"/>
  <c r="G9" i="1"/>
  <c r="G10" i="1"/>
  <c r="G11" i="1"/>
  <c r="G12" i="1"/>
  <c r="G8" i="1"/>
  <c r="R46" i="1" l="1"/>
  <c r="R47" i="1" s="1"/>
  <c r="R48" i="1" s="1"/>
  <c r="R49" i="1" s="1"/>
  <c r="R50" i="1" s="1"/>
  <c r="R51" i="1" s="1"/>
  <c r="R52" i="1" s="1"/>
  <c r="D46" i="1" s="1"/>
  <c r="D30" i="1"/>
  <c r="H9" i="1"/>
  <c r="H10" i="1"/>
  <c r="H11" i="1"/>
  <c r="H12" i="1"/>
  <c r="D34" i="1" l="1"/>
  <c r="R53" i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H17" i="1"/>
  <c r="H15" i="1"/>
  <c r="H16" i="1"/>
  <c r="H14" i="1"/>
  <c r="H13" i="1"/>
  <c r="D49" i="1" l="1"/>
  <c r="L5" i="1"/>
  <c r="D29" i="1" s="1"/>
  <c r="D54" i="1"/>
  <c r="D48" i="1" l="1"/>
  <c r="D36" i="1" l="1"/>
  <c r="D37" i="1"/>
  <c r="D59" i="1" l="1"/>
  <c r="D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Ferreira, Mark</author>
  </authors>
  <commentList>
    <comment ref="F6" authorId="0" shapeId="0" xr:uid="{30A42D73-C2D7-41BA-8343-E6244ECF65DF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The Avg Annual Return includes the annual Cash-on-Cash distributions and the profits at the sale(exit) of the property</t>
        </r>
      </text>
    </comment>
    <comment ref="G6" authorId="0" shapeId="0" xr:uid="{FCDF26E9-A884-41B7-A10B-2C205125AE7B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Calculations are simple Gross Returns.  No adjustments made for taxes or inflation</t>
        </r>
      </text>
    </comment>
    <comment ref="C8" authorId="0" shapeId="0" xr:uid="{FFC82ED5-276A-40DE-839F-FB33D2D81059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Enter your annual contribution or investment amount here.  This could be funds from a Self Directed Retirement account (SDIRA) or Cash you currently have in savings.</t>
        </r>
      </text>
    </comment>
    <comment ref="E8" authorId="0" shapeId="0" xr:uid="{CB96070A-2868-4237-826E-820C3BA24042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Enter the amount of years needed before you reach your </t>
        </r>
        <r>
          <rPr>
            <b/>
            <sz val="11"/>
            <color indexed="81"/>
            <rFont val="Tahoma"/>
            <family val="2"/>
          </rPr>
          <t>Freedom Number,</t>
        </r>
        <r>
          <rPr>
            <sz val="11"/>
            <color indexed="81"/>
            <rFont val="Tahoma"/>
            <family val="2"/>
          </rPr>
          <t xml:space="preserve"> aka </t>
        </r>
        <r>
          <rPr>
            <b/>
            <sz val="11"/>
            <color indexed="81"/>
            <rFont val="Tahoma"/>
            <family val="2"/>
          </rPr>
          <t>"Retirement"</t>
        </r>
        <r>
          <rPr>
            <sz val="11"/>
            <color indexed="81"/>
            <rFont val="Tahoma"/>
            <family val="2"/>
          </rPr>
          <t>.  The initial capital investment may consist of multiple deals.  For instance, a 15yr hold period might consist of 3-5 back-to-back apartment deals with a 3-5yr hold for each individual deal you invest in.  Simply put...</t>
        </r>
        <r>
          <rPr>
            <b/>
            <sz val="11"/>
            <color indexed="81"/>
            <rFont val="Tahoma"/>
            <family val="2"/>
          </rPr>
          <t xml:space="preserve"> it assumes you will continue to reinvest all the returns in each subsequent deal. </t>
        </r>
      </text>
    </comment>
    <comment ref="F8" authorId="0" shapeId="0" xr:uid="{0C33570C-FAD9-4DD4-9EE3-8F6487B43E89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The average annual return for a syndication is </t>
        </r>
        <r>
          <rPr>
            <b/>
            <sz val="11"/>
            <color indexed="81"/>
            <rFont val="Tahoma"/>
            <family val="2"/>
          </rPr>
          <t>15-20%</t>
        </r>
        <r>
          <rPr>
            <sz val="11"/>
            <color indexed="81"/>
            <rFont val="Tahoma"/>
            <family val="2"/>
          </rPr>
          <t xml:space="preserve">.
15% = Very Conservative
18% = Moderately Conservative
20% = Most Syndication Targets
25%+ = Home Run Deals
</t>
        </r>
        <r>
          <rPr>
            <i/>
            <sz val="10"/>
            <color indexed="81"/>
            <rFont val="Tahoma"/>
            <family val="2"/>
          </rPr>
          <t>This is simple Interest-not compounding</t>
        </r>
      </text>
    </comment>
    <comment ref="D35" authorId="0" shapeId="0" xr:uid="{04465DD4-A800-411C-9BB3-E70853D983FF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Enter your expected rate of return from investments in retirement. The average yield of Mutual Funds in retirement is 4-6%.  However, yields in Apartment syndications are easily double that.  During the retirement years, you may be  selecting more conservative deals.  So </t>
        </r>
        <r>
          <rPr>
            <b/>
            <sz val="11"/>
            <color indexed="81"/>
            <rFont val="Tahoma"/>
            <family val="2"/>
          </rPr>
          <t>10-12%</t>
        </r>
        <r>
          <rPr>
            <sz val="11"/>
            <color indexed="81"/>
            <rFont val="Tahoma"/>
            <family val="2"/>
          </rPr>
          <t xml:space="preserve"> would be super conservative.  But if you continue to choose </t>
        </r>
        <r>
          <rPr>
            <b/>
            <sz val="11"/>
            <color indexed="81"/>
            <rFont val="Tahoma"/>
            <family val="2"/>
          </rPr>
          <t>Value-Add opportunities</t>
        </r>
        <r>
          <rPr>
            <sz val="11"/>
            <color indexed="81"/>
            <rFont val="Tahoma"/>
            <family val="2"/>
          </rPr>
          <t xml:space="preserve">, you could enter </t>
        </r>
        <r>
          <rPr>
            <b/>
            <sz val="11"/>
            <color indexed="81"/>
            <rFont val="Tahoma"/>
            <family val="2"/>
          </rPr>
          <t>15-20%</t>
        </r>
        <r>
          <rPr>
            <sz val="11"/>
            <color indexed="81"/>
            <rFont val="Tahoma"/>
            <family val="2"/>
          </rPr>
          <t xml:space="preserve"> here.</t>
        </r>
      </text>
    </comment>
    <comment ref="D42" authorId="0" shapeId="0" xr:uid="{C115A08D-7562-4001-8416-0C1E8149189D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Enter the current balance of your Employers 401k or other Retirement Plan.</t>
        </r>
      </text>
    </comment>
    <comment ref="D43" authorId="0" shapeId="0" xr:uid="{E14E74B2-26D8-4D25-9C0A-F475F0C004A7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Enter the amount you are able to contribut, plus your employers match.  (ie. If you contribute $8000 and your company matches 50%, then enter $12000)</t>
        </r>
      </text>
    </comment>
    <comment ref="D44" authorId="0" shapeId="0" xr:uid="{4D2A9F07-DAD9-4D51-A03B-C033C38D7722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This is a </t>
        </r>
        <r>
          <rPr>
            <b/>
            <sz val="11"/>
            <color indexed="81"/>
            <rFont val="Tahoma"/>
            <family val="2"/>
          </rPr>
          <t>compounding</t>
        </r>
        <r>
          <rPr>
            <sz val="11"/>
            <color indexed="81"/>
            <rFont val="Tahoma"/>
            <family val="2"/>
          </rPr>
          <t xml:space="preserve"> rate of return before retirement.
return…</t>
        </r>
        <r>
          <rPr>
            <b/>
            <sz val="11"/>
            <color indexed="81"/>
            <rFont val="Tahoma"/>
            <family val="2"/>
          </rPr>
          <t>5-7%</t>
        </r>
        <r>
          <rPr>
            <sz val="11"/>
            <color indexed="81"/>
            <rFont val="Tahoma"/>
            <family val="2"/>
          </rPr>
          <t xml:space="preserve"> is probably a realistic rate here</t>
        </r>
      </text>
    </comment>
    <comment ref="D45" authorId="0" shapeId="0" xr:uid="{2582D1CA-1419-43E4-96A8-1434F7C2C6B3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How many years until you can make withdrawals from your retirement account?  Early retirement = 59 1/2 yrs old.  But you could choose a later age.  This calculates up to 40 years until retirement.</t>
        </r>
      </text>
    </comment>
    <comment ref="H46" authorId="0" shapeId="0" xr:uid="{C4AB664C-1563-41BD-A2AB-4DEC27EC54AC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Would you like to rollover your retirement funds to Apartment Investing, via a SDIRA?</t>
        </r>
      </text>
    </comment>
    <comment ref="D47" authorId="0" shapeId="0" xr:uid="{5A93EC27-9C0F-46AF-9494-6C7682D1394E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Enter a conservative rate of return during retirement years 4-6% works here. </t>
        </r>
      </text>
    </comment>
    <comment ref="H47" authorId="0" shapeId="0" xr:uid="{1E360E66-E845-45F0-99B9-D7D8BEB22BCF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This would be a rollover from your traditional IRA or Employer 401k to a Self Directed IRA.  Which allows you to invest in hard assets like Real Estate &amp; Apartment Syndications</t>
        </r>
      </text>
    </comment>
    <comment ref="D55" authorId="0" shapeId="0" xr:uid="{8F0A23BE-499C-4653-BDD0-C4F7B526A2B6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Enter the SS benefit amount for you &amp; your spouse here.  You can find out your actual benefit by signing up at … https://www.ssa.gov/site/signin/en/ </t>
        </r>
      </text>
    </comment>
    <comment ref="D60" authorId="0" shapeId="0" xr:uid="{72CE9742-9458-4003-9E2C-FC460A51500E}">
      <text>
        <r>
          <rPr>
            <b/>
            <sz val="11"/>
            <color indexed="81"/>
            <rFont val="Tahoma"/>
            <family val="2"/>
          </rPr>
          <t>Ferreira, Mark:</t>
        </r>
        <r>
          <rPr>
            <sz val="11"/>
            <color indexed="81"/>
            <rFont val="Tahoma"/>
            <family val="2"/>
          </rPr>
          <t xml:space="preserve">
These numbers have not been adjusted for taxes or inflation.  These are </t>
        </r>
        <r>
          <rPr>
            <b/>
            <sz val="11"/>
            <color indexed="81"/>
            <rFont val="Tahoma"/>
            <family val="2"/>
          </rPr>
          <t>simple Gross Returns</t>
        </r>
        <r>
          <rPr>
            <sz val="11"/>
            <color indexed="81"/>
            <rFont val="Tahoma"/>
            <family val="2"/>
          </rPr>
          <t xml:space="preserve"> throughout the entire calculator.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Ferreira, Mark</author>
  </authors>
  <commentList>
    <comment ref="D5" authorId="0" shapeId="0" xr:uid="{C38989C1-9C3A-47AC-974D-E5EAA28F1272}">
      <text>
        <r>
          <rPr>
            <b/>
            <sz val="9"/>
            <color indexed="81"/>
            <rFont val="Tahoma"/>
            <family val="2"/>
          </rPr>
          <t>Ferreira, Mark: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Enter your expected rate of return from investments in retirement. The average yield of Mutual Funds in retirement is 4-6%.  However, yields in Apartment syndications are easily double that.  During the retirement years, you may be  selecting more conservative deals.  So </t>
        </r>
        <r>
          <rPr>
            <b/>
            <sz val="11"/>
            <color indexed="81"/>
            <rFont val="Tahoma"/>
            <family val="2"/>
          </rPr>
          <t>10-12%</t>
        </r>
        <r>
          <rPr>
            <sz val="11"/>
            <color indexed="81"/>
            <rFont val="Tahoma"/>
            <family val="2"/>
          </rPr>
          <t xml:space="preserve"> would be super conservative.  But if you continue to choose </t>
        </r>
        <r>
          <rPr>
            <b/>
            <sz val="11"/>
            <color indexed="81"/>
            <rFont val="Tahoma"/>
            <family val="2"/>
          </rPr>
          <t>Value-Add opportunities</t>
        </r>
        <r>
          <rPr>
            <sz val="11"/>
            <color indexed="81"/>
            <rFont val="Tahoma"/>
            <family val="2"/>
          </rPr>
          <t xml:space="preserve">, you could enter </t>
        </r>
        <r>
          <rPr>
            <b/>
            <sz val="11"/>
            <color indexed="81"/>
            <rFont val="Tahoma"/>
            <family val="2"/>
          </rPr>
          <t>15-18%</t>
        </r>
        <r>
          <rPr>
            <sz val="11"/>
            <color indexed="81"/>
            <rFont val="Tahoma"/>
            <family val="2"/>
          </rPr>
          <t xml:space="preserve"> here.</t>
        </r>
      </text>
    </comment>
  </commentList>
</comments>
</file>

<file path=xl/sharedStrings.xml><?xml version="1.0" encoding="utf-8"?>
<sst xmlns="http://schemas.openxmlformats.org/spreadsheetml/2006/main" count="108" uniqueCount="103">
  <si>
    <t xml:space="preserve">Year Invested </t>
  </si>
  <si>
    <t>YEARS INVESTED</t>
  </si>
  <si>
    <t>TOTAL RETURNS</t>
  </si>
  <si>
    <t>Capital Investment</t>
  </si>
  <si>
    <t>ANNUAL INCOME</t>
  </si>
  <si>
    <t>MONTHLY INCOME</t>
  </si>
  <si>
    <t>INVESTMENT BALANCE</t>
  </si>
  <si>
    <t>ANNUAL BENEFIT</t>
  </si>
  <si>
    <t>MONTHLY BENEFIT</t>
  </si>
  <si>
    <t>Hold Period</t>
  </si>
  <si>
    <t>TOTAL PROJECTED RETIREMENT INCOME</t>
  </si>
  <si>
    <t>Year of Last Investment</t>
  </si>
  <si>
    <t>Avg Ann Return</t>
  </si>
  <si>
    <r>
      <t xml:space="preserve">APARTMENT INVESTMENTS
</t>
    </r>
    <r>
      <rPr>
        <b/>
        <sz val="12"/>
        <color rgb="FFFFFF66"/>
        <rFont val="Calibri"/>
        <family val="2"/>
        <scheme val="minor"/>
      </rPr>
      <t>(During Retirement)</t>
    </r>
  </si>
  <si>
    <r>
      <t xml:space="preserve">This is a Complete Retirement Calculator using Apartment Investment as your primary investment vehicle.  It provides a projection of what returns might look like as you invest passively in Multifamily Apartment deals.  It also includes an IRA/401k calculator and Social Security payouts. And combines all investements, to provide you Annual/Monthly income during retirement.  Enter your </t>
    </r>
    <r>
      <rPr>
        <b/>
        <sz val="12"/>
        <color rgb="FF1000E2"/>
        <rFont val="Calibri"/>
        <family val="2"/>
        <scheme val="minor"/>
      </rPr>
      <t>Capital Investment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(this is your intitial seed money),</t>
    </r>
    <r>
      <rPr>
        <b/>
        <i/>
        <sz val="12"/>
        <color rgb="FF1000E2"/>
        <rFont val="Calibri"/>
        <family val="2"/>
        <scheme val="minor"/>
      </rPr>
      <t xml:space="preserve"> </t>
    </r>
    <r>
      <rPr>
        <b/>
        <sz val="12"/>
        <color rgb="FF1000E2"/>
        <rFont val="Calibri"/>
        <family val="2"/>
        <scheme val="minor"/>
      </rPr>
      <t>Hold Period</t>
    </r>
    <r>
      <rPr>
        <b/>
        <sz val="12"/>
        <color theme="1"/>
        <rFont val="Calibri"/>
        <family val="2"/>
        <scheme val="minor"/>
      </rPr>
      <t xml:space="preserve">, and </t>
    </r>
    <r>
      <rPr>
        <b/>
        <sz val="12"/>
        <color rgb="FF1000E2"/>
        <rFont val="Calibri"/>
        <family val="2"/>
        <scheme val="minor"/>
      </rPr>
      <t xml:space="preserve">Avg Annual Return </t>
    </r>
    <r>
      <rPr>
        <b/>
        <i/>
        <sz val="12"/>
        <rFont val="Calibri"/>
        <family val="2"/>
        <scheme val="minor"/>
      </rPr>
      <t>(15-20% typical).</t>
    </r>
    <r>
      <rPr>
        <b/>
        <sz val="12"/>
        <color theme="1"/>
        <rFont val="Calibri"/>
        <family val="2"/>
        <scheme val="minor"/>
      </rPr>
      <t xml:space="preserve">  
*</t>
    </r>
    <r>
      <rPr>
        <i/>
        <sz val="11"/>
        <color theme="1"/>
        <rFont val="Calibri"/>
        <family val="2"/>
        <scheme val="minor"/>
      </rPr>
      <t>The returns are considered conservative, but there are no guarentee.  This is a simplified retirement calculator to provide a general idea of how investing in Apartment Syndications can turbo charge your retirement.</t>
    </r>
  </si>
  <si>
    <t>Investment 3</t>
  </si>
  <si>
    <t>Investment 2</t>
  </si>
  <si>
    <t>Investment 1</t>
  </si>
  <si>
    <t>Investment 4</t>
  </si>
  <si>
    <t>Investment 5</t>
  </si>
  <si>
    <t>Investment 6</t>
  </si>
  <si>
    <t>Investment 7</t>
  </si>
  <si>
    <t>Investment 8</t>
  </si>
  <si>
    <t>Investment 9</t>
  </si>
  <si>
    <t>Investment 10</t>
  </si>
  <si>
    <t>Year of Final Exit</t>
  </si>
  <si>
    <r>
      <t xml:space="preserve">AVG RATE OF RETURN  </t>
    </r>
    <r>
      <rPr>
        <b/>
        <i/>
        <sz val="12.5"/>
        <color theme="0"/>
        <rFont val="Calibri"/>
        <family val="2"/>
        <scheme val="minor"/>
      </rPr>
      <t xml:space="preserve">(in Retirement) </t>
    </r>
  </si>
  <si>
    <r>
      <t xml:space="preserve">AVG RATE OF RETURN  </t>
    </r>
    <r>
      <rPr>
        <b/>
        <i/>
        <sz val="12.5"/>
        <color theme="0"/>
        <rFont val="Calibri"/>
        <family val="2"/>
        <scheme val="minor"/>
      </rPr>
      <t>(in Retirement)</t>
    </r>
    <r>
      <rPr>
        <b/>
        <sz val="12.5"/>
        <color theme="0"/>
        <rFont val="Calibri"/>
        <family val="2"/>
        <scheme val="minor"/>
      </rPr>
      <t xml:space="preserve"> </t>
    </r>
  </si>
  <si>
    <t>Apartment Syndications</t>
  </si>
  <si>
    <t>TOTAL AVG ANNUAL INCOME</t>
  </si>
  <si>
    <t>TOTAL AVG MONTHLY INCOME</t>
  </si>
  <si>
    <r>
      <t xml:space="preserve">              IRA/401K INVESTMENTS
</t>
    </r>
    <r>
      <rPr>
        <i/>
        <sz val="12"/>
        <color rgb="FFFFFF66"/>
        <rFont val="Calibri"/>
        <family val="2"/>
        <scheme val="minor"/>
      </rPr>
      <t xml:space="preserve">                (You &amp; Your Spouse)</t>
    </r>
  </si>
  <si>
    <t>RETIREMENT ACCOUNT</t>
  </si>
  <si>
    <t>Find Your SSN Benefits here</t>
  </si>
  <si>
    <t>FREEDOM NUMBER - USING APARTMENT SYNDICATION</t>
  </si>
  <si>
    <r>
      <t xml:space="preserve">SOCIAL SECURITY BENEFITS
</t>
    </r>
    <r>
      <rPr>
        <i/>
        <sz val="12"/>
        <color rgb="FFFFFF66"/>
        <rFont val="Calibri"/>
        <family val="2"/>
        <scheme val="minor"/>
      </rPr>
      <t>(You &amp; Your Spouse)</t>
    </r>
  </si>
  <si>
    <t>Period</t>
  </si>
  <si>
    <t>Contribution</t>
  </si>
  <si>
    <t>Balance</t>
  </si>
  <si>
    <t>Compound Interest Calculator</t>
  </si>
  <si>
    <t>Start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</si>
  <si>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</si>
  <si>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</si>
  <si>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</si>
  <si>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</si>
  <si>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</si>
  <si>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</si>
  <si>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</si>
  <si>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</si>
  <si>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</si>
  <si>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</si>
  <si>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</si>
  <si>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</si>
  <si>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</si>
  <si>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</si>
  <si>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</si>
  <si>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</si>
  <si>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</si>
  <si>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</si>
  <si>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</si>
  <si>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</si>
  <si>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</si>
  <si>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</si>
  <si>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</si>
  <si>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</si>
  <si>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</si>
  <si>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</si>
  <si>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</si>
  <si>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</si>
  <si>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</si>
  <si>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</si>
  <si>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</si>
  <si>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</si>
  <si>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</si>
  <si>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</si>
  <si>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</si>
  <si>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</si>
  <si>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</si>
  <si>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</si>
  <si>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</si>
  <si>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</si>
  <si>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Annual Interest Rate</t>
  </si>
  <si>
    <t>CURRENT BALANCE</t>
  </si>
  <si>
    <t>ANNUAL CONTRIBUTION</t>
  </si>
  <si>
    <r>
      <t xml:space="preserve">AVG RATE OF RETURN </t>
    </r>
    <r>
      <rPr>
        <b/>
        <i/>
        <sz val="12.5"/>
        <color theme="0"/>
        <rFont val="Calibri"/>
        <family val="2"/>
        <scheme val="minor"/>
      </rPr>
      <t xml:space="preserve"> (Pre-Retirement) </t>
    </r>
  </si>
  <si>
    <r>
      <t xml:space="preserve">INVESTMENT BALANCE </t>
    </r>
    <r>
      <rPr>
        <b/>
        <i/>
        <sz val="12.5"/>
        <color theme="0"/>
        <rFont val="Calibri"/>
        <family val="2"/>
        <scheme val="minor"/>
      </rPr>
      <t>(at Retirement)</t>
    </r>
  </si>
  <si>
    <t>YEARS UNTIL RETIREMENT</t>
  </si>
  <si>
    <t>BONUS RETIREMENT CALCULATOR</t>
  </si>
  <si>
    <t>APARTMENT SYNDICATION CALCULATOR</t>
  </si>
  <si>
    <t>^
Rollover to Apartment Investing?</t>
  </si>
  <si>
    <t>CAPITAL INVESTED</t>
  </si>
  <si>
    <t>Investment 11</t>
  </si>
  <si>
    <t>Investment 12</t>
  </si>
  <si>
    <t>Investment 13</t>
  </si>
  <si>
    <t>Investment 14</t>
  </si>
  <si>
    <t>Investment 15</t>
  </si>
  <si>
    <t>Investment 16</t>
  </si>
  <si>
    <t>Investment 17</t>
  </si>
  <si>
    <t>Investment 18</t>
  </si>
  <si>
    <t>Investment 19</t>
  </si>
  <si>
    <t>Investment 20</t>
  </si>
  <si>
    <t>Returns &amp; Initial Capital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</si>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</sst>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1000E2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.5"/>
      <color rgb="FF4A00F0"/>
      <name val="Calibri"/>
      <family val="2"/>
      <scheme val="minor"/>
    </font>
    <font>
      <b/>
      <sz val="14"/>
      <color rgb="FFFFFF66"/>
      <name val="Calibri"/>
      <family val="2"/>
      <scheme val="minor"/>
    </font>
    <font>
      <b/>
      <sz val="16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2.5"/>
      <color theme="0"/>
      <name val="Calibri"/>
      <family val="2"/>
      <scheme val="minor"/>
    </font>
    <font>
      <b/>
      <sz val="15"/>
      <color rgb="FFFFFF66"/>
      <name val="Calibri"/>
      <family val="2"/>
      <scheme val="minor"/>
    </font>
    <font>
      <i/>
      <sz val="12"/>
      <color rgb="FFFFFF6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FF6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2"/>
      <color rgb="FFFFFF66"/>
      <name val="Calibri"/>
      <family val="2"/>
      <scheme val="minor"/>
    </font>
    <font>
      <b/>
      <i/>
      <sz val="12"/>
      <color rgb="FF1000E2"/>
      <name val="Calibri"/>
      <family val="2"/>
      <scheme val="minor"/>
    </font>
    <font>
      <b/>
      <sz val="11"/>
      <color indexed="81"/>
      <name val="Tahoma"/>
      <family val="2"/>
    </font>
    <font>
      <b/>
      <sz val="11"/>
      <color rgb="FFFFFF66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.5"/>
      <color rgb="FF1000E2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u/>
      <sz val="11"/>
      <color theme="4" tint="0.79998168889431442"/>
      <name val="Calibri"/>
      <family val="2"/>
      <scheme val="minor"/>
    </font>
    <font>
      <b/>
      <sz val="12.5"/>
      <color rgb="FFFF0000"/>
      <name val="Calibri"/>
      <family val="2"/>
      <scheme val="minor"/>
    </font>
    <font>
      <b/>
      <sz val="12"/>
      <color rgb="FF4A00F0"/>
      <name val="Calibri"/>
      <family val="2"/>
      <scheme val="minor"/>
    </font>
    <font>
      <b/>
      <sz val="12.5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3"/>
      </right>
      <top/>
      <bottom style="thin">
        <color theme="0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00B0F0"/>
      </right>
      <top style="medium">
        <color rgb="FFFF0000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00B0F0"/>
      </top>
      <bottom style="medium">
        <color rgb="FFFF000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/>
      <right style="thin">
        <color theme="3"/>
      </right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theme="3"/>
      </left>
      <right style="medium">
        <color rgb="FFFF0000"/>
      </right>
      <top/>
      <bottom style="medium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 style="thin">
        <color theme="0" tint="-4.9989318521683403E-2"/>
      </left>
      <right/>
      <top/>
      <bottom style="medium">
        <color rgb="FFFF0000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3"/>
      </right>
      <top style="thin">
        <color theme="0"/>
      </top>
      <bottom/>
      <diagonal/>
    </border>
    <border>
      <left style="thin">
        <color theme="0" tint="-4.9989318521683403E-2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0" tint="-4.9989318521683403E-2"/>
      </right>
      <top style="thin">
        <color theme="0"/>
      </top>
      <bottom/>
      <diagonal/>
    </border>
    <border>
      <left style="medium">
        <color theme="3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3"/>
      </left>
      <right style="medium">
        <color rgb="FFFF0000"/>
      </right>
      <top style="thin">
        <color theme="0" tint="-4.9989318521683403E-2"/>
      </top>
      <bottom/>
      <diagonal/>
    </border>
    <border>
      <left style="medium">
        <color rgb="FFFF0000"/>
      </left>
      <right style="thin">
        <color theme="3"/>
      </right>
      <top style="thin">
        <color theme="0" tint="-4.9989318521683403E-2"/>
      </top>
      <bottom/>
      <diagonal/>
    </border>
    <border>
      <left style="thin">
        <color theme="3"/>
      </left>
      <right style="medium">
        <color theme="3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00B0F0"/>
      </right>
      <top style="medium">
        <color rgb="FFFF0000"/>
      </top>
      <bottom style="medium">
        <color rgb="FFFF0000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thin">
        <color theme="3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07">
    <xf numFmtId="0" fontId="0" fillId="0" borderId="0" xfId="0"/>
    <xf numFmtId="165" fontId="15" fillId="5" borderId="1" xfId="1" applyNumberFormat="1" applyFont="1" applyFill="1" applyBorder="1" applyAlignment="1" applyProtection="1">
      <alignment horizontal="center" vertical="center"/>
      <protection locked="0"/>
    </xf>
    <xf numFmtId="165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5" borderId="2" xfId="1" applyNumberFormat="1" applyFont="1" applyFill="1" applyBorder="1" applyAlignment="1" applyProtection="1">
      <alignment horizontal="center" vertical="center"/>
      <protection locked="0"/>
    </xf>
    <xf numFmtId="1" fontId="15" fillId="5" borderId="1" xfId="1" applyNumberFormat="1" applyFont="1" applyFill="1" applyBorder="1" applyAlignment="1" applyProtection="1">
      <alignment horizontal="center" vertical="center"/>
      <protection locked="0"/>
    </xf>
    <xf numFmtId="1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1" fontId="15" fillId="5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65" fontId="0" fillId="0" borderId="0" xfId="1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165" fontId="0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164" fontId="0" fillId="6" borderId="0" xfId="0" applyNumberFormat="1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9" fontId="15" fillId="5" borderId="1" xfId="2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</xf>
    <xf numFmtId="164" fontId="2" fillId="7" borderId="3" xfId="0" applyNumberFormat="1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 applyProtection="1">
      <alignment horizontal="center" vertical="center"/>
    </xf>
    <xf numFmtId="1" fontId="2" fillId="7" borderId="8" xfId="0" applyNumberFormat="1" applyFont="1" applyFill="1" applyBorder="1" applyAlignment="1" applyProtection="1">
      <alignment horizontal="center" vertical="center"/>
    </xf>
    <xf numFmtId="9" fontId="15" fillId="5" borderId="2" xfId="2" applyFont="1" applyFill="1" applyBorder="1" applyAlignment="1" applyProtection="1">
      <alignment horizontal="center" vertical="center"/>
      <protection locked="0"/>
    </xf>
    <xf numFmtId="9" fontId="15" fillId="5" borderId="36" xfId="2" applyFont="1" applyFill="1" applyBorder="1" applyAlignment="1" applyProtection="1">
      <alignment horizontal="center" vertical="center"/>
      <protection locked="0"/>
    </xf>
    <xf numFmtId="164" fontId="2" fillId="2" borderId="37" xfId="0" applyNumberFormat="1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165" fontId="0" fillId="0" borderId="0" xfId="1" applyNumberFormat="1" applyFont="1" applyBorder="1" applyAlignment="1" applyProtection="1">
      <alignment horizontal="center" vertical="center"/>
    </xf>
    <xf numFmtId="165" fontId="15" fillId="5" borderId="40" xfId="1" applyNumberFormat="1" applyFont="1" applyFill="1" applyBorder="1" applyAlignment="1" applyProtection="1">
      <alignment horizontal="center" vertical="center"/>
      <protection locked="0"/>
    </xf>
    <xf numFmtId="1" fontId="15" fillId="5" borderId="41" xfId="1" applyNumberFormat="1" applyFont="1" applyFill="1" applyBorder="1" applyAlignment="1" applyProtection="1">
      <alignment horizontal="center" vertical="center" wrapText="1"/>
      <protection locked="0"/>
    </xf>
    <xf numFmtId="165" fontId="15" fillId="5" borderId="23" xfId="1" applyNumberFormat="1" applyFont="1" applyFill="1" applyBorder="1" applyAlignment="1" applyProtection="1">
      <alignment horizontal="center" vertical="center"/>
      <protection locked="0"/>
    </xf>
    <xf numFmtId="165" fontId="15" fillId="5" borderId="23" xfId="1" applyNumberFormat="1" applyFont="1" applyFill="1" applyBorder="1" applyAlignment="1" applyProtection="1">
      <alignment horizontal="center" vertical="center" wrapText="1"/>
      <protection locked="0"/>
    </xf>
    <xf numFmtId="1" fontId="15" fillId="5" borderId="24" xfId="1" applyNumberFormat="1" applyFont="1" applyFill="1" applyBorder="1" applyAlignment="1" applyProtection="1">
      <alignment horizontal="center" vertical="center"/>
      <protection locked="0"/>
    </xf>
    <xf numFmtId="1" fontId="15" fillId="5" borderId="24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9" fontId="15" fillId="5" borderId="43" xfId="2" applyFont="1" applyFill="1" applyBorder="1" applyAlignment="1" applyProtection="1">
      <alignment horizontal="center" vertical="center"/>
      <protection locked="0"/>
    </xf>
    <xf numFmtId="9" fontId="15" fillId="5" borderId="42" xfId="2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</xf>
    <xf numFmtId="164" fontId="2" fillId="2" borderId="53" xfId="0" applyNumberFormat="1" applyFont="1" applyFill="1" applyBorder="1" applyAlignment="1" applyProtection="1">
      <alignment horizontal="center" vertical="center"/>
    </xf>
    <xf numFmtId="0" fontId="2" fillId="2" borderId="5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1" fontId="0" fillId="0" borderId="0" xfId="0" applyNumberForma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165" fontId="9" fillId="0" borderId="0" xfId="1" applyNumberFormat="1" applyFont="1" applyFill="1" applyBorder="1" applyAlignment="1" applyProtection="1">
      <alignment horizontal="left" vertical="center"/>
    </xf>
    <xf numFmtId="0" fontId="19" fillId="0" borderId="56" xfId="0" applyFont="1" applyFill="1" applyBorder="1" applyAlignment="1" applyProtection="1">
      <alignment horizontal="left" vertical="center"/>
    </xf>
    <xf numFmtId="165" fontId="9" fillId="0" borderId="56" xfId="1" applyNumberFormat="1" applyFont="1" applyFill="1" applyBorder="1" applyAlignment="1" applyProtection="1">
      <alignment horizontal="left" vertical="center"/>
    </xf>
    <xf numFmtId="0" fontId="0" fillId="0" borderId="4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32" fillId="3" borderId="20" xfId="1" applyNumberFormat="1" applyFont="1" applyFill="1" applyBorder="1" applyAlignment="1" applyProtection="1">
      <alignment horizontal="center" vertical="center"/>
      <protection locked="0"/>
    </xf>
    <xf numFmtId="165" fontId="0" fillId="5" borderId="64" xfId="0" applyNumberFormat="1" applyFill="1" applyBorder="1" applyAlignment="1" applyProtection="1">
      <alignment horizontal="center" vertical="center"/>
    </xf>
    <xf numFmtId="9" fontId="0" fillId="5" borderId="64" xfId="0" applyNumberFormat="1" applyFill="1" applyBorder="1" applyAlignment="1" applyProtection="1">
      <alignment horizontal="center" vertical="center"/>
    </xf>
    <xf numFmtId="165" fontId="0" fillId="5" borderId="65" xfId="0" applyNumberFormat="1" applyFill="1" applyBorder="1" applyAlignment="1" applyProtection="1">
      <alignment horizontal="center" vertical="center"/>
    </xf>
    <xf numFmtId="9" fontId="0" fillId="5" borderId="65" xfId="0" applyNumberFormat="1" applyFill="1" applyBorder="1" applyAlignment="1" applyProtection="1">
      <alignment horizontal="center" vertical="center"/>
    </xf>
    <xf numFmtId="0" fontId="0" fillId="5" borderId="66" xfId="0" applyFill="1" applyBorder="1" applyAlignment="1" applyProtection="1">
      <alignment horizontal="center" vertical="center"/>
    </xf>
    <xf numFmtId="0" fontId="0" fillId="5" borderId="66" xfId="0" applyFill="1" applyBorder="1" applyAlignment="1" applyProtection="1">
      <alignment horizontal="center" vertical="center" wrapText="1"/>
    </xf>
    <xf numFmtId="0" fontId="4" fillId="5" borderId="67" xfId="0" applyFont="1" applyFill="1" applyBorder="1" applyAlignment="1" applyProtection="1">
      <alignment horizontal="center" vertical="center"/>
    </xf>
    <xf numFmtId="165" fontId="4" fillId="5" borderId="68" xfId="0" applyNumberFormat="1" applyFont="1" applyFill="1" applyBorder="1" applyAlignment="1" applyProtection="1">
      <alignment horizontal="center" vertical="center"/>
    </xf>
    <xf numFmtId="9" fontId="36" fillId="5" borderId="68" xfId="0" applyNumberFormat="1" applyFont="1" applyFill="1" applyBorder="1" applyAlignment="1" applyProtection="1">
      <alignment horizontal="center" vertical="center"/>
    </xf>
    <xf numFmtId="165" fontId="4" fillId="5" borderId="69" xfId="0" applyNumberFormat="1" applyFont="1" applyFill="1" applyBorder="1" applyAlignment="1" applyProtection="1">
      <alignment horizontal="center" vertical="center"/>
    </xf>
    <xf numFmtId="0" fontId="0" fillId="5" borderId="70" xfId="0" applyFill="1" applyBorder="1" applyAlignment="1" applyProtection="1">
      <alignment horizontal="center" vertical="center"/>
    </xf>
    <xf numFmtId="165" fontId="0" fillId="5" borderId="71" xfId="0" applyNumberFormat="1" applyFill="1" applyBorder="1" applyAlignment="1" applyProtection="1">
      <alignment horizontal="center" vertical="center"/>
    </xf>
    <xf numFmtId="0" fontId="0" fillId="5" borderId="72" xfId="0" applyFill="1" applyBorder="1" applyAlignment="1" applyProtection="1">
      <alignment horizontal="center" vertical="center"/>
    </xf>
    <xf numFmtId="165" fontId="0" fillId="5" borderId="73" xfId="0" applyNumberFormat="1" applyFill="1" applyBorder="1" applyAlignment="1" applyProtection="1">
      <alignment horizontal="center" vertical="center"/>
    </xf>
    <xf numFmtId="0" fontId="19" fillId="3" borderId="29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0" fontId="32" fillId="5" borderId="76" xfId="1" applyNumberFormat="1" applyFont="1" applyFill="1" applyBorder="1" applyAlignment="1" applyProtection="1">
      <alignment horizontal="center" vertical="center"/>
      <protection locked="0"/>
    </xf>
    <xf numFmtId="0" fontId="0" fillId="5" borderId="61" xfId="0" applyFill="1" applyBorder="1" applyAlignment="1" applyProtection="1">
      <alignment horizontal="center" vertical="center"/>
    </xf>
    <xf numFmtId="0" fontId="0" fillId="5" borderId="63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 applyProtection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165" fontId="15" fillId="5" borderId="78" xfId="1" applyNumberFormat="1" applyFont="1" applyFill="1" applyBorder="1" applyAlignment="1" applyProtection="1">
      <alignment horizontal="center" vertical="center"/>
      <protection locked="0"/>
    </xf>
    <xf numFmtId="1" fontId="15" fillId="5" borderId="78" xfId="1" applyNumberFormat="1" applyFont="1" applyFill="1" applyBorder="1" applyAlignment="1" applyProtection="1">
      <alignment horizontal="center" vertical="center"/>
      <protection locked="0"/>
    </xf>
    <xf numFmtId="9" fontId="15" fillId="5" borderId="78" xfId="2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164" fontId="2" fillId="2" borderId="79" xfId="0" applyNumberFormat="1" applyFont="1" applyFill="1" applyBorder="1" applyAlignment="1" applyProtection="1">
      <alignment horizontal="center" vertical="center"/>
    </xf>
    <xf numFmtId="0" fontId="2" fillId="7" borderId="77" xfId="0" applyFont="1" applyFill="1" applyBorder="1" applyAlignment="1" applyProtection="1">
      <alignment horizontal="center" vertical="center"/>
    </xf>
    <xf numFmtId="164" fontId="2" fillId="7" borderId="37" xfId="0" applyNumberFormat="1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</xf>
    <xf numFmtId="0" fontId="3" fillId="3" borderId="51" xfId="0" applyFont="1" applyFill="1" applyBorder="1" applyAlignment="1" applyProtection="1">
      <alignment horizontal="center" vertical="center" wrapText="1"/>
    </xf>
    <xf numFmtId="165" fontId="10" fillId="3" borderId="45" xfId="1" applyNumberFormat="1" applyFont="1" applyFill="1" applyBorder="1" applyAlignment="1" applyProtection="1">
      <alignment horizontal="center" vertical="center" wrapText="1"/>
    </xf>
    <xf numFmtId="165" fontId="10" fillId="3" borderId="46" xfId="1" applyNumberFormat="1" applyFont="1" applyFill="1" applyBorder="1" applyAlignment="1" applyProtection="1">
      <alignment horizontal="center" vertical="center" wrapText="1"/>
    </xf>
    <xf numFmtId="0" fontId="19" fillId="3" borderId="29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9" fontId="32" fillId="5" borderId="23" xfId="2" applyFont="1" applyFill="1" applyBorder="1" applyAlignment="1" applyProtection="1">
      <alignment horizontal="left" vertical="center" indent="1"/>
      <protection locked="0"/>
    </xf>
    <xf numFmtId="9" fontId="32" fillId="5" borderId="24" xfId="2" applyFont="1" applyFill="1" applyBorder="1" applyAlignment="1" applyProtection="1">
      <alignment horizontal="left" vertical="center" indent="1"/>
      <protection locked="0"/>
    </xf>
    <xf numFmtId="9" fontId="32" fillId="5" borderId="25" xfId="2" applyFont="1" applyFill="1" applyBorder="1" applyAlignment="1" applyProtection="1">
      <alignment horizontal="left" vertical="center" indent="1"/>
      <protection locked="0"/>
    </xf>
    <xf numFmtId="165" fontId="19" fillId="3" borderId="15" xfId="1" applyNumberFormat="1" applyFont="1" applyFill="1" applyBorder="1" applyAlignment="1" applyProtection="1">
      <alignment horizontal="left" vertical="center" indent="1"/>
    </xf>
    <xf numFmtId="165" fontId="19" fillId="3" borderId="26" xfId="1" applyNumberFormat="1" applyFont="1" applyFill="1" applyBorder="1" applyAlignment="1" applyProtection="1">
      <alignment horizontal="left" vertical="center" indent="1"/>
    </xf>
    <xf numFmtId="0" fontId="33" fillId="6" borderId="27" xfId="0" applyFont="1" applyFill="1" applyBorder="1" applyAlignment="1" applyProtection="1">
      <alignment horizontal="center" vertical="center"/>
    </xf>
    <xf numFmtId="0" fontId="33" fillId="6" borderId="18" xfId="0" applyFont="1" applyFill="1" applyBorder="1" applyAlignment="1" applyProtection="1">
      <alignment horizontal="center" vertical="center"/>
    </xf>
    <xf numFmtId="0" fontId="33" fillId="6" borderId="19" xfId="0" applyFont="1" applyFill="1" applyBorder="1" applyAlignment="1" applyProtection="1">
      <alignment horizontal="center" vertical="center"/>
    </xf>
    <xf numFmtId="0" fontId="37" fillId="3" borderId="28" xfId="0" applyFont="1" applyFill="1" applyBorder="1" applyAlignment="1" applyProtection="1">
      <alignment horizontal="left" vertical="center"/>
    </xf>
    <xf numFmtId="0" fontId="37" fillId="3" borderId="21" xfId="0" applyFont="1" applyFill="1" applyBorder="1" applyAlignment="1" applyProtection="1">
      <alignment horizontal="left" vertical="center"/>
    </xf>
    <xf numFmtId="165" fontId="37" fillId="3" borderId="21" xfId="1" applyNumberFormat="1" applyFont="1" applyFill="1" applyBorder="1" applyAlignment="1" applyProtection="1">
      <alignment horizontal="left" vertical="center" indent="1"/>
    </xf>
    <xf numFmtId="165" fontId="37" fillId="3" borderId="22" xfId="1" applyNumberFormat="1" applyFont="1" applyFill="1" applyBorder="1" applyAlignment="1" applyProtection="1">
      <alignment horizontal="left" vertical="center" indent="1"/>
    </xf>
    <xf numFmtId="165" fontId="19" fillId="3" borderId="0" xfId="1" applyNumberFormat="1" applyFont="1" applyFill="1" applyBorder="1" applyAlignment="1" applyProtection="1">
      <alignment horizontal="left" vertical="center" indent="1"/>
    </xf>
    <xf numFmtId="9" fontId="32" fillId="5" borderId="74" xfId="2" applyFont="1" applyFill="1" applyBorder="1" applyAlignment="1" applyProtection="1">
      <alignment horizontal="left" vertical="center" indent="1"/>
      <protection locked="0"/>
    </xf>
    <xf numFmtId="9" fontId="32" fillId="5" borderId="15" xfId="2" applyFont="1" applyFill="1" applyBorder="1" applyAlignment="1" applyProtection="1">
      <alignment horizontal="left" vertical="center" indent="1"/>
      <protection locked="0"/>
    </xf>
    <xf numFmtId="9" fontId="32" fillId="5" borderId="75" xfId="2" applyFont="1" applyFill="1" applyBorder="1" applyAlignment="1" applyProtection="1">
      <alignment horizontal="left" vertical="center" indent="1"/>
      <protection locked="0"/>
    </xf>
    <xf numFmtId="1" fontId="32" fillId="5" borderId="23" xfId="2" applyNumberFormat="1" applyFont="1" applyFill="1" applyBorder="1" applyAlignment="1" applyProtection="1">
      <alignment horizontal="left" vertical="center" indent="1"/>
      <protection locked="0"/>
    </xf>
    <xf numFmtId="1" fontId="32" fillId="5" borderId="24" xfId="2" applyNumberFormat="1" applyFont="1" applyFill="1" applyBorder="1" applyAlignment="1" applyProtection="1">
      <alignment horizontal="left" vertical="center" indent="1"/>
      <protection locked="0"/>
    </xf>
    <xf numFmtId="1" fontId="32" fillId="5" borderId="25" xfId="2" applyNumberFormat="1" applyFont="1" applyFill="1" applyBorder="1" applyAlignment="1" applyProtection="1">
      <alignment horizontal="left" vertical="center" indent="1"/>
      <protection locked="0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25" fillId="5" borderId="34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1" fontId="0" fillId="5" borderId="30" xfId="0" applyNumberFormat="1" applyFill="1" applyBorder="1" applyAlignment="1" applyProtection="1">
      <alignment horizontal="center" vertical="center"/>
    </xf>
    <xf numFmtId="0" fontId="0" fillId="5" borderId="31" xfId="0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left" vertical="center"/>
    </xf>
    <xf numFmtId="0" fontId="19" fillId="3" borderId="18" xfId="0" applyFont="1" applyFill="1" applyBorder="1" applyAlignment="1" applyProtection="1">
      <alignment horizontal="left" vertical="center"/>
    </xf>
    <xf numFmtId="165" fontId="19" fillId="3" borderId="32" xfId="1" applyNumberFormat="1" applyFont="1" applyFill="1" applyBorder="1" applyAlignment="1" applyProtection="1">
      <alignment horizontal="left" vertical="center" indent="1"/>
    </xf>
    <xf numFmtId="165" fontId="19" fillId="3" borderId="33" xfId="1" applyNumberFormat="1" applyFont="1" applyFill="1" applyBorder="1" applyAlignment="1" applyProtection="1">
      <alignment horizontal="left" vertical="center" indent="1"/>
    </xf>
    <xf numFmtId="0" fontId="21" fillId="3" borderId="27" xfId="0" applyFont="1" applyFill="1" applyBorder="1" applyAlignment="1" applyProtection="1">
      <alignment horizontal="center" vertical="center" wrapText="1"/>
    </xf>
    <xf numFmtId="0" fontId="16" fillId="3" borderId="18" xfId="0" applyFont="1" applyFill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28" xfId="0" applyFont="1" applyFill="1" applyBorder="1" applyAlignment="1" applyProtection="1">
      <alignment horizontal="center" vertical="center"/>
    </xf>
    <xf numFmtId="0" fontId="16" fillId="3" borderId="21" xfId="0" applyFont="1" applyFill="1" applyBorder="1" applyAlignment="1" applyProtection="1">
      <alignment horizontal="center" vertical="center"/>
    </xf>
    <xf numFmtId="0" fontId="16" fillId="3" borderId="22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</xf>
    <xf numFmtId="0" fontId="9" fillId="3" borderId="10" xfId="0" applyFont="1" applyFill="1" applyBorder="1" applyAlignment="1" applyProtection="1">
      <alignment horizontal="right" vertical="center"/>
    </xf>
    <xf numFmtId="165" fontId="9" fillId="3" borderId="0" xfId="1" applyNumberFormat="1" applyFont="1" applyFill="1" applyBorder="1" applyAlignment="1" applyProtection="1">
      <alignment horizontal="left" vertical="center" indent="1"/>
    </xf>
    <xf numFmtId="165" fontId="9" fillId="3" borderId="8" xfId="1" applyNumberFormat="1" applyFont="1" applyFill="1" applyBorder="1" applyAlignment="1" applyProtection="1">
      <alignment horizontal="left" vertical="center" indent="1"/>
    </xf>
    <xf numFmtId="1" fontId="9" fillId="3" borderId="0" xfId="1" applyNumberFormat="1" applyFont="1" applyFill="1" applyBorder="1" applyAlignment="1" applyProtection="1">
      <alignment horizontal="left" vertical="center" indent="1"/>
    </xf>
    <xf numFmtId="0" fontId="9" fillId="3" borderId="0" xfId="1" applyNumberFormat="1" applyFont="1" applyFill="1" applyBorder="1" applyAlignment="1" applyProtection="1">
      <alignment horizontal="left" vertical="center" indent="1"/>
    </xf>
    <xf numFmtId="0" fontId="9" fillId="3" borderId="8" xfId="1" applyNumberFormat="1" applyFont="1" applyFill="1" applyBorder="1" applyAlignment="1" applyProtection="1">
      <alignment horizontal="left" vertical="center" indent="1"/>
    </xf>
    <xf numFmtId="165" fontId="9" fillId="3" borderId="10" xfId="1" applyNumberFormat="1" applyFont="1" applyFill="1" applyBorder="1" applyAlignment="1" applyProtection="1">
      <alignment horizontal="left" vertical="center" indent="1"/>
    </xf>
    <xf numFmtId="165" fontId="9" fillId="3" borderId="11" xfId="1" applyNumberFormat="1" applyFont="1" applyFill="1" applyBorder="1" applyAlignment="1" applyProtection="1">
      <alignment horizontal="left" vertical="center" indent="1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right" vertical="center" wrapText="1"/>
    </xf>
    <xf numFmtId="0" fontId="17" fillId="3" borderId="5" xfId="0" applyFont="1" applyFill="1" applyBorder="1" applyAlignment="1" applyProtection="1">
      <alignment horizontal="right" vertical="center" wrapText="1"/>
    </xf>
    <xf numFmtId="0" fontId="17" fillId="3" borderId="12" xfId="0" applyFont="1" applyFill="1" applyBorder="1" applyAlignment="1" applyProtection="1">
      <alignment horizontal="right" vertical="center" wrapText="1"/>
    </xf>
    <xf numFmtId="0" fontId="17" fillId="3" borderId="13" xfId="0" applyFont="1" applyFill="1" applyBorder="1" applyAlignment="1" applyProtection="1">
      <alignment horizontal="right" vertical="center" wrapText="1"/>
    </xf>
    <xf numFmtId="0" fontId="31" fillId="3" borderId="28" xfId="0" applyFont="1" applyFill="1" applyBorder="1" applyAlignment="1" applyProtection="1">
      <alignment horizontal="left" vertical="center"/>
    </xf>
    <xf numFmtId="0" fontId="31" fillId="3" borderId="21" xfId="0" applyFont="1" applyFill="1" applyBorder="1" applyAlignment="1" applyProtection="1">
      <alignment horizontal="left" vertical="center"/>
    </xf>
    <xf numFmtId="165" fontId="31" fillId="3" borderId="21" xfId="1" applyNumberFormat="1" applyFont="1" applyFill="1" applyBorder="1" applyAlignment="1" applyProtection="1">
      <alignment horizontal="left" vertical="center" indent="1"/>
    </xf>
    <xf numFmtId="165" fontId="31" fillId="3" borderId="22" xfId="1" applyNumberFormat="1" applyFont="1" applyFill="1" applyBorder="1" applyAlignment="1" applyProtection="1">
      <alignment horizontal="left" vertical="center" indent="1"/>
    </xf>
    <xf numFmtId="0" fontId="24" fillId="3" borderId="27" xfId="0" applyFont="1" applyFill="1" applyBorder="1" applyAlignment="1" applyProtection="1">
      <alignment horizontal="center" vertical="center"/>
    </xf>
    <xf numFmtId="0" fontId="24" fillId="3" borderId="18" xfId="0" applyFont="1" applyFill="1" applyBorder="1" applyAlignment="1" applyProtection="1">
      <alignment horizontal="center" vertical="center"/>
    </xf>
    <xf numFmtId="0" fontId="24" fillId="3" borderId="19" xfId="0" applyFont="1" applyFill="1" applyBorder="1" applyAlignment="1" applyProtection="1">
      <alignment horizontal="center" vertical="center"/>
    </xf>
    <xf numFmtId="0" fontId="24" fillId="3" borderId="28" xfId="0" applyFont="1" applyFill="1" applyBorder="1" applyAlignment="1" applyProtection="1">
      <alignment horizontal="center" vertical="center"/>
    </xf>
    <xf numFmtId="0" fontId="24" fillId="3" borderId="21" xfId="0" applyFont="1" applyFill="1" applyBorder="1" applyAlignment="1" applyProtection="1">
      <alignment horizontal="center" vertical="center"/>
    </xf>
    <xf numFmtId="0" fontId="24" fillId="3" borderId="22" xfId="0" applyFont="1" applyFill="1" applyBorder="1" applyAlignment="1" applyProtection="1">
      <alignment horizontal="center" vertical="center"/>
    </xf>
    <xf numFmtId="165" fontId="19" fillId="3" borderId="18" xfId="1" applyNumberFormat="1" applyFont="1" applyFill="1" applyBorder="1" applyAlignment="1" applyProtection="1">
      <alignment horizontal="left" vertical="center" indent="1"/>
    </xf>
    <xf numFmtId="165" fontId="19" fillId="3" borderId="19" xfId="1" applyNumberFormat="1" applyFont="1" applyFill="1" applyBorder="1" applyAlignment="1" applyProtection="1">
      <alignment horizontal="left" vertical="center" indent="1"/>
    </xf>
    <xf numFmtId="0" fontId="19" fillId="3" borderId="28" xfId="0" applyFont="1" applyFill="1" applyBorder="1" applyAlignment="1" applyProtection="1">
      <alignment horizontal="left" vertical="center"/>
    </xf>
    <xf numFmtId="0" fontId="19" fillId="3" borderId="21" xfId="0" applyFont="1" applyFill="1" applyBorder="1" applyAlignment="1" applyProtection="1">
      <alignment horizontal="left" vertical="center"/>
    </xf>
    <xf numFmtId="165" fontId="32" fillId="5" borderId="23" xfId="1" applyNumberFormat="1" applyFont="1" applyFill="1" applyBorder="1" applyAlignment="1" applyProtection="1">
      <alignment horizontal="left" vertical="center" indent="1"/>
      <protection locked="0"/>
    </xf>
    <xf numFmtId="165" fontId="32" fillId="5" borderId="24" xfId="1" applyNumberFormat="1" applyFont="1" applyFill="1" applyBorder="1" applyAlignment="1" applyProtection="1">
      <alignment horizontal="left" vertical="center" indent="1"/>
      <protection locked="0"/>
    </xf>
    <xf numFmtId="165" fontId="32" fillId="5" borderId="25" xfId="1" applyNumberFormat="1" applyFont="1" applyFill="1" applyBorder="1" applyAlignment="1" applyProtection="1">
      <alignment horizontal="left" vertical="center" indent="1"/>
      <protection locked="0"/>
    </xf>
    <xf numFmtId="0" fontId="9" fillId="3" borderId="29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165" fontId="9" fillId="3" borderId="20" xfId="1" applyNumberFormat="1" applyFont="1" applyFill="1" applyBorder="1" applyAlignment="1" applyProtection="1">
      <alignment horizontal="left" vertical="center" indent="1"/>
    </xf>
    <xf numFmtId="0" fontId="16" fillId="3" borderId="27" xfId="0" applyFont="1" applyFill="1" applyBorder="1" applyAlignment="1" applyProtection="1">
      <alignment horizontal="center" vertical="center" wrapText="1"/>
    </xf>
    <xf numFmtId="0" fontId="16" fillId="3" borderId="29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horizontal="center" vertical="center"/>
    </xf>
    <xf numFmtId="0" fontId="34" fillId="3" borderId="21" xfId="3" applyFont="1" applyFill="1" applyBorder="1" applyAlignment="1" applyProtection="1">
      <alignment horizontal="center" vertical="center"/>
    </xf>
    <xf numFmtId="0" fontId="34" fillId="3" borderId="22" xfId="3" applyFont="1" applyFill="1" applyBorder="1" applyAlignment="1" applyProtection="1">
      <alignment horizontal="center" vertical="center"/>
    </xf>
    <xf numFmtId="9" fontId="38" fillId="3" borderId="26" xfId="2" applyFont="1" applyFill="1" applyBorder="1" applyAlignment="1" applyProtection="1">
      <alignment horizontal="center" vertical="center" wrapText="1"/>
      <protection locked="0"/>
    </xf>
    <xf numFmtId="9" fontId="38" fillId="3" borderId="20" xfId="2" applyFont="1" applyFill="1" applyBorder="1" applyAlignment="1" applyProtection="1">
      <alignment horizontal="center" vertical="center" wrapText="1"/>
      <protection locked="0"/>
    </xf>
    <xf numFmtId="9" fontId="38" fillId="3" borderId="22" xfId="2" applyFont="1" applyFill="1" applyBorder="1" applyAlignment="1" applyProtection="1">
      <alignment horizontal="center" vertical="center" wrapText="1"/>
      <protection locked="0"/>
    </xf>
    <xf numFmtId="0" fontId="0" fillId="5" borderId="61" xfId="0" applyFill="1" applyBorder="1" applyAlignment="1" applyProtection="1">
      <alignment horizontal="center" vertical="center"/>
    </xf>
    <xf numFmtId="0" fontId="0" fillId="5" borderId="62" xfId="0" applyFill="1" applyBorder="1" applyAlignment="1" applyProtection="1">
      <alignment horizontal="center" vertical="center"/>
    </xf>
    <xf numFmtId="0" fontId="0" fillId="5" borderId="63" xfId="0" applyFill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center" vertical="center" wrapText="1"/>
    </xf>
    <xf numFmtId="0" fontId="16" fillId="3" borderId="29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30" fillId="3" borderId="20" xfId="0" applyFont="1" applyFill="1" applyBorder="1" applyAlignment="1" applyProtection="1">
      <alignment horizontal="center" vertical="center" wrapText="1"/>
    </xf>
    <xf numFmtId="165" fontId="10" fillId="3" borderId="21" xfId="1" applyNumberFormat="1" applyFont="1" applyFill="1" applyBorder="1" applyAlignment="1" applyProtection="1">
      <alignment horizontal="left" vertical="center"/>
    </xf>
    <xf numFmtId="165" fontId="10" fillId="3" borderId="22" xfId="1" applyNumberFormat="1" applyFont="1" applyFill="1" applyBorder="1" applyAlignment="1" applyProtection="1">
      <alignment horizontal="left" vertical="center"/>
    </xf>
    <xf numFmtId="165" fontId="35" fillId="5" borderId="58" xfId="1" applyNumberFormat="1" applyFont="1" applyFill="1" applyBorder="1" applyAlignment="1" applyProtection="1">
      <alignment horizontal="left" vertical="center" indent="1"/>
      <protection locked="0"/>
    </xf>
    <xf numFmtId="165" fontId="35" fillId="5" borderId="59" xfId="1" applyNumberFormat="1" applyFont="1" applyFill="1" applyBorder="1" applyAlignment="1" applyProtection="1">
      <alignment horizontal="left" vertical="center" indent="1"/>
      <protection locked="0"/>
    </xf>
    <xf numFmtId="9" fontId="32" fillId="5" borderId="57" xfId="2" applyFont="1" applyFill="1" applyBorder="1" applyAlignment="1" applyProtection="1">
      <alignment horizontal="left" vertical="center" indent="1"/>
      <protection locked="0"/>
    </xf>
    <xf numFmtId="9" fontId="32" fillId="5" borderId="60" xfId="2" applyFont="1" applyFill="1" applyBorder="1" applyAlignment="1" applyProtection="1">
      <alignment horizontal="left" vertical="center" indent="1"/>
      <protection locked="0"/>
    </xf>
    <xf numFmtId="165" fontId="19" fillId="3" borderId="0" xfId="1" applyNumberFormat="1" applyFont="1" applyFill="1" applyBorder="1" applyAlignment="1" applyProtection="1">
      <alignment horizontal="left" vertical="center"/>
    </xf>
    <xf numFmtId="165" fontId="19" fillId="3" borderId="20" xfId="1" applyNumberFormat="1" applyFont="1" applyFill="1" applyBorder="1" applyAlignment="1" applyProtection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4A00F0"/>
      <color rgb="FFF1E8F8"/>
      <color rgb="FF1000E2"/>
      <color rgb="FFFFA7A7"/>
      <color rgb="FFDAC2EC"/>
      <color rgb="FFE2D0F0"/>
      <color rgb="FFFF8989"/>
      <color rgb="FF82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394121</xdr:colOff>
      <xdr:row>3</xdr:row>
      <xdr:rowOff>29930</xdr:rowOff>
    </xdr:from>
    <xdr:to>
      <xdr:col>7</xdr:col>
      <xdr:colOff>494664</xdr:colOff>
      <xdr:row>4</xdr:row>
      <xdr:rowOff>559993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ECDE48-8EF7-416A-8441-096F195BE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64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8601" y="327110"/>
          <a:ext cx="1112098" cy="781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sa.gov/site/signin/en/" TargetMode="External"/><Relationship Id="rId1" Type="http://schemas.openxmlformats.org/officeDocument/2006/relationships/hyperlink" Target="https://secure.ssa.gov/RIL/SiView.actio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E37-85C8-443B-A9A3-321EBFC05B05}">
  <sheetPr>
    <pageSetUpPr fitToPage="1"/>
  </sheetPr>
  <dimension ref="A1:U82"/>
  <sheetViews>
    <sheetView tabSelected="1" topLeftCell="A34" zoomScaleNormal="100" workbookViewId="0">
      <selection activeCell="C8" sqref="C8"/>
    </sheetView>
  </sheetViews>
  <sheetFormatPr defaultColWidth="8.85546875" defaultRowHeight="15" outlineLevelRow="1" x14ac:dyDescent="0.25"/>
  <cols>
    <col min="1" max="1" width="4.42578125" style="44" customWidth="1"/>
    <col min="2" max="2" width="21.28515625" style="7" customWidth="1"/>
    <col min="3" max="3" width="20.140625" style="8" customWidth="1"/>
    <col min="4" max="4" width="10.7109375" style="7" customWidth="1"/>
    <col min="5" max="5" width="11" style="7" customWidth="1"/>
    <col min="6" max="6" width="10.7109375" style="7" customWidth="1"/>
    <col min="7" max="7" width="14.85546875" style="7" customWidth="1"/>
    <col min="8" max="8" width="12.42578125" style="7" customWidth="1"/>
    <col min="9" max="9" width="3.42578125" style="44" customWidth="1"/>
    <col min="10" max="10" width="5.28515625" style="44" customWidth="1"/>
    <col min="11" max="11" width="3.85546875" style="7" hidden="1" customWidth="1"/>
    <col min="12" max="12" width="11.5703125" style="7" hidden="1" customWidth="1"/>
    <col min="13" max="13" width="11.140625" style="7" hidden="1" customWidth="1"/>
    <col min="14" max="14" width="4.5703125" style="44" hidden="1" customWidth="1"/>
    <col min="15" max="15" width="10.7109375" style="7" hidden="1" customWidth="1"/>
    <col min="16" max="16" width="12.140625" style="7" hidden="1" customWidth="1"/>
    <col min="17" max="17" width="11.7109375" style="7" hidden="1" customWidth="1"/>
    <col min="18" max="18" width="11.140625" style="7" hidden="1" customWidth="1"/>
    <col min="19" max="16384" width="8.85546875" style="44"/>
  </cols>
  <sheetData>
    <row r="1" spans="2:18" ht="9.6" customHeight="1" x14ac:dyDescent="0.25"/>
    <row r="2" spans="2:18" ht="142.9" hidden="1" customHeight="1" outlineLevel="1" thickBot="1" x14ac:dyDescent="0.3">
      <c r="B2" s="127" t="s">
        <v>14</v>
      </c>
      <c r="C2" s="128"/>
      <c r="D2" s="128"/>
      <c r="E2" s="128"/>
      <c r="F2" s="128"/>
      <c r="G2" s="128"/>
      <c r="H2" s="129"/>
      <c r="I2" s="27"/>
    </row>
    <row r="3" spans="2:18" ht="14.25" customHeight="1" collapsed="1" thickBot="1" x14ac:dyDescent="0.3"/>
    <row r="4" spans="2:18" s="45" customFormat="1" ht="19.899999999999999" customHeight="1" x14ac:dyDescent="0.25">
      <c r="B4" s="158" t="s">
        <v>88</v>
      </c>
      <c r="C4" s="159"/>
      <c r="D4" s="159"/>
      <c r="E4" s="159"/>
      <c r="F4" s="159"/>
      <c r="G4" s="96"/>
      <c r="H4" s="97"/>
      <c r="K4" s="9"/>
      <c r="L4" s="130" t="s">
        <v>11</v>
      </c>
      <c r="M4" s="131"/>
      <c r="N4" s="44"/>
      <c r="O4" s="9"/>
      <c r="P4" s="9"/>
      <c r="Q4" s="9"/>
      <c r="R4" s="9"/>
    </row>
    <row r="5" spans="2:18" ht="48" customHeight="1" thickBot="1" x14ac:dyDescent="0.3">
      <c r="B5" s="160"/>
      <c r="C5" s="161"/>
      <c r="D5" s="161"/>
      <c r="E5" s="161"/>
      <c r="F5" s="161"/>
      <c r="G5" s="98"/>
      <c r="H5" s="99"/>
      <c r="J5" s="46"/>
      <c r="L5" s="132">
        <f>MAX(H8:H17)</f>
        <v>2029</v>
      </c>
      <c r="M5" s="133"/>
    </row>
    <row r="6" spans="2:18" ht="19.899999999999999" customHeight="1" x14ac:dyDescent="0.25">
      <c r="B6" s="102" t="s">
        <v>28</v>
      </c>
      <c r="C6" s="104" t="s">
        <v>3</v>
      </c>
      <c r="D6" s="100" t="s">
        <v>0</v>
      </c>
      <c r="E6" s="100" t="s">
        <v>9</v>
      </c>
      <c r="F6" s="100" t="s">
        <v>12</v>
      </c>
      <c r="G6" s="100" t="s">
        <v>101</v>
      </c>
      <c r="H6" s="155" t="s">
        <v>25</v>
      </c>
      <c r="J6" s="46"/>
      <c r="M6" s="47"/>
      <c r="O6" s="55"/>
      <c r="P6" s="56"/>
    </row>
    <row r="7" spans="2:18" ht="19.899999999999999" customHeight="1" thickBot="1" x14ac:dyDescent="0.3">
      <c r="B7" s="103"/>
      <c r="C7" s="105"/>
      <c r="D7" s="101"/>
      <c r="E7" s="101"/>
      <c r="F7" s="101"/>
      <c r="G7" s="157"/>
      <c r="H7" s="156"/>
      <c r="R7" s="57"/>
    </row>
    <row r="8" spans="2:18" ht="19.899999999999999" customHeight="1" thickBot="1" x14ac:dyDescent="0.3">
      <c r="B8" s="41" t="s">
        <v>17</v>
      </c>
      <c r="C8" s="31">
        <v>0</v>
      </c>
      <c r="D8" s="35">
        <v>2021</v>
      </c>
      <c r="E8" s="33">
        <v>5</v>
      </c>
      <c r="F8" s="37">
        <v>0.15</v>
      </c>
      <c r="G8" s="42">
        <f>(C8*F8) *E8 +C8</f>
        <v>0</v>
      </c>
      <c r="H8" s="43">
        <f>D8+E8</f>
        <v>2026</v>
      </c>
    </row>
    <row r="9" spans="2:18" ht="19.899999999999999" customHeight="1" thickBot="1" x14ac:dyDescent="0.3">
      <c r="B9" s="19" t="s">
        <v>16</v>
      </c>
      <c r="C9" s="32">
        <v>0</v>
      </c>
      <c r="D9" s="35">
        <v>2021</v>
      </c>
      <c r="E9" s="34">
        <v>5</v>
      </c>
      <c r="F9" s="18">
        <v>0.2</v>
      </c>
      <c r="G9" s="20">
        <f t="shared" ref="G9:G27" si="0">(C9*F9) *E9 +C9</f>
        <v>0</v>
      </c>
      <c r="H9" s="21">
        <f t="shared" ref="H9:H12" si="1">D9+E9</f>
        <v>2026</v>
      </c>
    </row>
    <row r="10" spans="2:18" ht="19.899999999999999" customHeight="1" thickBot="1" x14ac:dyDescent="0.3">
      <c r="B10" s="10" t="s">
        <v>15</v>
      </c>
      <c r="C10" s="31">
        <v>0</v>
      </c>
      <c r="D10" s="35">
        <v>2021</v>
      </c>
      <c r="E10" s="34">
        <v>5</v>
      </c>
      <c r="F10" s="18">
        <v>0.25</v>
      </c>
      <c r="G10" s="12">
        <f t="shared" si="0"/>
        <v>0</v>
      </c>
      <c r="H10" s="11">
        <f t="shared" si="1"/>
        <v>2026</v>
      </c>
    </row>
    <row r="11" spans="2:18" ht="19.899999999999999" customHeight="1" thickBot="1" x14ac:dyDescent="0.3">
      <c r="B11" s="19" t="s">
        <v>18</v>
      </c>
      <c r="C11" s="31">
        <v>0</v>
      </c>
      <c r="D11" s="35">
        <v>2024</v>
      </c>
      <c r="E11" s="34">
        <v>5</v>
      </c>
      <c r="F11" s="38">
        <v>0.15</v>
      </c>
      <c r="G11" s="20">
        <f t="shared" si="0"/>
        <v>0</v>
      </c>
      <c r="H11" s="21">
        <f t="shared" si="1"/>
        <v>2029</v>
      </c>
    </row>
    <row r="12" spans="2:18" ht="19.899999999999999" customHeight="1" thickBot="1" x14ac:dyDescent="0.3">
      <c r="B12" s="39" t="s">
        <v>19</v>
      </c>
      <c r="C12" s="29">
        <v>0</v>
      </c>
      <c r="D12" s="36">
        <v>2021</v>
      </c>
      <c r="E12" s="30">
        <v>5</v>
      </c>
      <c r="F12" s="24">
        <v>0.14000000000000001</v>
      </c>
      <c r="G12" s="25">
        <f t="shared" si="0"/>
        <v>0</v>
      </c>
      <c r="H12" s="26">
        <f t="shared" si="1"/>
        <v>2026</v>
      </c>
      <c r="L12" s="9"/>
    </row>
    <row r="13" spans="2:18" ht="19.899999999999999" hidden="1" customHeight="1" outlineLevel="1" thickBot="1" x14ac:dyDescent="0.3">
      <c r="B13" s="19" t="s">
        <v>20</v>
      </c>
      <c r="C13" s="3">
        <v>0</v>
      </c>
      <c r="D13" s="40">
        <v>2021</v>
      </c>
      <c r="E13" s="6">
        <v>5</v>
      </c>
      <c r="F13" s="37">
        <v>0.1</v>
      </c>
      <c r="G13" s="20">
        <f t="shared" si="0"/>
        <v>0</v>
      </c>
      <c r="H13" s="22">
        <f>D13+E13</f>
        <v>2026</v>
      </c>
    </row>
    <row r="14" spans="2:18" ht="19.899999999999999" hidden="1" customHeight="1" outlineLevel="1" thickBot="1" x14ac:dyDescent="0.3">
      <c r="B14" s="10" t="s">
        <v>21</v>
      </c>
      <c r="C14" s="2">
        <v>0</v>
      </c>
      <c r="D14" s="35">
        <v>2021</v>
      </c>
      <c r="E14" s="5">
        <v>5</v>
      </c>
      <c r="F14" s="18">
        <v>0.3</v>
      </c>
      <c r="G14" s="12">
        <f t="shared" si="0"/>
        <v>0</v>
      </c>
      <c r="H14" s="11">
        <f t="shared" ref="H14:H17" si="2">D14+E14</f>
        <v>2026</v>
      </c>
      <c r="J14" s="48"/>
      <c r="M14" s="9"/>
    </row>
    <row r="15" spans="2:18" ht="19.149999999999999" hidden="1" customHeight="1" outlineLevel="1" thickBot="1" x14ac:dyDescent="0.3">
      <c r="B15" s="19" t="s">
        <v>22</v>
      </c>
      <c r="C15" s="1">
        <v>0</v>
      </c>
      <c r="D15" s="35">
        <v>2021</v>
      </c>
      <c r="E15" s="4">
        <v>5</v>
      </c>
      <c r="F15" s="38">
        <v>0.1</v>
      </c>
      <c r="G15" s="20">
        <f t="shared" si="0"/>
        <v>0</v>
      </c>
      <c r="H15" s="21">
        <f t="shared" si="2"/>
        <v>2026</v>
      </c>
    </row>
    <row r="16" spans="2:18" ht="19.899999999999999" hidden="1" customHeight="1" outlineLevel="1" thickBot="1" x14ac:dyDescent="0.3">
      <c r="B16" s="10" t="s">
        <v>23</v>
      </c>
      <c r="C16" s="1">
        <v>0</v>
      </c>
      <c r="D16" s="35">
        <v>2021</v>
      </c>
      <c r="E16" s="4">
        <v>5</v>
      </c>
      <c r="F16" s="18">
        <v>0.15</v>
      </c>
      <c r="G16" s="12">
        <f t="shared" si="0"/>
        <v>0</v>
      </c>
      <c r="H16" s="11">
        <f t="shared" si="2"/>
        <v>2026</v>
      </c>
      <c r="J16" s="8"/>
      <c r="K16" s="44"/>
    </row>
    <row r="17" spans="1:21" ht="19.899999999999999" hidden="1" customHeight="1" outlineLevel="1" thickBot="1" x14ac:dyDescent="0.3">
      <c r="B17" s="93" t="s">
        <v>24</v>
      </c>
      <c r="C17" s="87">
        <v>0</v>
      </c>
      <c r="D17" s="36">
        <v>2021</v>
      </c>
      <c r="E17" s="88">
        <v>5</v>
      </c>
      <c r="F17" s="89">
        <v>0.15</v>
      </c>
      <c r="G17" s="94">
        <f t="shared" si="0"/>
        <v>0</v>
      </c>
      <c r="H17" s="95">
        <f t="shared" si="2"/>
        <v>2026</v>
      </c>
      <c r="J17" s="8"/>
      <c r="K17" s="44"/>
    </row>
    <row r="18" spans="1:21" s="78" customFormat="1" ht="19.899999999999999" hidden="1" customHeight="1" outlineLevel="1" thickBot="1" x14ac:dyDescent="0.3">
      <c r="B18" s="79" t="s">
        <v>91</v>
      </c>
      <c r="C18" s="3">
        <v>0</v>
      </c>
      <c r="D18" s="40">
        <v>2021</v>
      </c>
      <c r="E18" s="6">
        <v>5</v>
      </c>
      <c r="F18" s="38">
        <v>0.15</v>
      </c>
      <c r="G18" s="12">
        <f t="shared" si="0"/>
        <v>0</v>
      </c>
      <c r="H18" s="80">
        <f t="shared" ref="H18:H27" si="3">D18+E18</f>
        <v>2026</v>
      </c>
      <c r="J18" s="8"/>
      <c r="L18" s="81"/>
      <c r="M18" s="81"/>
      <c r="O18" s="81"/>
      <c r="P18" s="82"/>
      <c r="Q18" s="83"/>
      <c r="R18" s="83"/>
      <c r="S18" s="83"/>
      <c r="T18" s="83"/>
      <c r="U18" s="83"/>
    </row>
    <row r="19" spans="1:21" s="78" customFormat="1" ht="19.899999999999999" hidden="1" customHeight="1" outlineLevel="1" thickBot="1" x14ac:dyDescent="0.3">
      <c r="B19" s="84" t="s">
        <v>92</v>
      </c>
      <c r="C19" s="2">
        <v>0</v>
      </c>
      <c r="D19" s="35">
        <v>2021</v>
      </c>
      <c r="E19" s="5">
        <v>5</v>
      </c>
      <c r="F19" s="18">
        <v>0.15</v>
      </c>
      <c r="G19" s="20">
        <f t="shared" si="0"/>
        <v>0</v>
      </c>
      <c r="H19" s="85">
        <f t="shared" si="3"/>
        <v>2026</v>
      </c>
      <c r="J19" s="8"/>
      <c r="L19" s="81"/>
      <c r="M19" s="81"/>
      <c r="O19" s="81"/>
      <c r="P19" s="82"/>
      <c r="Q19" s="83"/>
      <c r="R19" s="83"/>
      <c r="S19" s="83"/>
      <c r="T19" s="83"/>
      <c r="U19" s="83"/>
    </row>
    <row r="20" spans="1:21" s="78" customFormat="1" ht="19.899999999999999" hidden="1" customHeight="1" outlineLevel="1" thickBot="1" x14ac:dyDescent="0.3">
      <c r="B20" s="79" t="s">
        <v>93</v>
      </c>
      <c r="C20" s="1">
        <v>0</v>
      </c>
      <c r="D20" s="35">
        <v>2021</v>
      </c>
      <c r="E20" s="4">
        <v>5</v>
      </c>
      <c r="F20" s="38">
        <v>0.15</v>
      </c>
      <c r="G20" s="12">
        <f t="shared" si="0"/>
        <v>0</v>
      </c>
      <c r="H20" s="80">
        <f t="shared" si="3"/>
        <v>2026</v>
      </c>
      <c r="J20" s="8"/>
      <c r="L20" s="81"/>
      <c r="M20" s="81"/>
      <c r="O20" s="81"/>
      <c r="P20" s="82"/>
      <c r="Q20" s="83"/>
      <c r="R20" s="83"/>
      <c r="S20" s="83"/>
      <c r="T20" s="83"/>
      <c r="U20" s="83"/>
    </row>
    <row r="21" spans="1:21" s="78" customFormat="1" ht="19.899999999999999" hidden="1" customHeight="1" outlineLevel="1" thickBot="1" x14ac:dyDescent="0.3">
      <c r="B21" s="84" t="s">
        <v>94</v>
      </c>
      <c r="C21" s="1">
        <v>0</v>
      </c>
      <c r="D21" s="35">
        <v>2021</v>
      </c>
      <c r="E21" s="4">
        <v>5</v>
      </c>
      <c r="F21" s="18">
        <v>0.15</v>
      </c>
      <c r="G21" s="20">
        <f t="shared" si="0"/>
        <v>0</v>
      </c>
      <c r="H21" s="85">
        <f t="shared" si="3"/>
        <v>2026</v>
      </c>
      <c r="J21" s="8"/>
      <c r="L21" s="81"/>
      <c r="M21" s="81"/>
      <c r="O21" s="81"/>
      <c r="P21" s="82"/>
      <c r="Q21" s="83"/>
      <c r="R21" s="83"/>
      <c r="S21" s="83"/>
      <c r="T21" s="83"/>
      <c r="U21" s="83"/>
    </row>
    <row r="22" spans="1:21" s="78" customFormat="1" ht="19.899999999999999" hidden="1" customHeight="1" outlineLevel="1" thickBot="1" x14ac:dyDescent="0.3">
      <c r="B22" s="86" t="s">
        <v>95</v>
      </c>
      <c r="C22" s="87">
        <v>0</v>
      </c>
      <c r="D22" s="36">
        <v>2021</v>
      </c>
      <c r="E22" s="88">
        <v>5</v>
      </c>
      <c r="F22" s="89">
        <v>0.15</v>
      </c>
      <c r="G22" s="92">
        <f t="shared" si="0"/>
        <v>0</v>
      </c>
      <c r="H22" s="90">
        <f t="shared" si="3"/>
        <v>2026</v>
      </c>
      <c r="J22" s="8"/>
      <c r="L22" s="81"/>
      <c r="M22" s="81"/>
      <c r="O22" s="81"/>
      <c r="P22" s="82"/>
      <c r="Q22" s="83"/>
      <c r="R22" s="83"/>
      <c r="S22" s="83"/>
      <c r="T22" s="83"/>
      <c r="U22" s="83"/>
    </row>
    <row r="23" spans="1:21" s="78" customFormat="1" ht="19.899999999999999" hidden="1" customHeight="1" outlineLevel="1" thickBot="1" x14ac:dyDescent="0.3">
      <c r="B23" s="84" t="s">
        <v>96</v>
      </c>
      <c r="C23" s="3">
        <v>0</v>
      </c>
      <c r="D23" s="40">
        <v>2021</v>
      </c>
      <c r="E23" s="6">
        <v>5</v>
      </c>
      <c r="F23" s="38">
        <v>0.15</v>
      </c>
      <c r="G23" s="20">
        <f t="shared" si="0"/>
        <v>0</v>
      </c>
      <c r="H23" s="85">
        <f t="shared" si="3"/>
        <v>2026</v>
      </c>
      <c r="J23" s="8"/>
      <c r="L23" s="81"/>
      <c r="M23" s="81"/>
      <c r="O23" s="81"/>
      <c r="P23" s="82"/>
      <c r="Q23" s="83"/>
      <c r="R23" s="83"/>
      <c r="S23" s="83"/>
      <c r="T23" s="83"/>
      <c r="U23" s="83"/>
    </row>
    <row r="24" spans="1:21" s="78" customFormat="1" ht="19.899999999999999" hidden="1" customHeight="1" outlineLevel="1" thickBot="1" x14ac:dyDescent="0.3">
      <c r="B24" s="79" t="s">
        <v>97</v>
      </c>
      <c r="C24" s="2">
        <v>0</v>
      </c>
      <c r="D24" s="35">
        <v>2021</v>
      </c>
      <c r="E24" s="5">
        <v>5</v>
      </c>
      <c r="F24" s="18">
        <v>0.15</v>
      </c>
      <c r="G24" s="12">
        <f t="shared" si="0"/>
        <v>0</v>
      </c>
      <c r="H24" s="80">
        <f t="shared" si="3"/>
        <v>2026</v>
      </c>
      <c r="J24" s="28"/>
      <c r="L24" s="81"/>
      <c r="M24" s="81"/>
      <c r="O24" s="81"/>
      <c r="P24" s="82"/>
      <c r="Q24" s="83"/>
      <c r="R24" s="83"/>
      <c r="S24" s="83"/>
      <c r="T24" s="83"/>
      <c r="U24" s="83"/>
    </row>
    <row r="25" spans="1:21" s="78" customFormat="1" ht="19.899999999999999" hidden="1" customHeight="1" outlineLevel="1" thickBot="1" x14ac:dyDescent="0.3">
      <c r="B25" s="84" t="s">
        <v>98</v>
      </c>
      <c r="C25" s="1">
        <v>0</v>
      </c>
      <c r="D25" s="35">
        <v>2021</v>
      </c>
      <c r="E25" s="4">
        <v>5</v>
      </c>
      <c r="F25" s="38">
        <v>0.15</v>
      </c>
      <c r="G25" s="20">
        <f t="shared" si="0"/>
        <v>0</v>
      </c>
      <c r="H25" s="85">
        <f t="shared" si="3"/>
        <v>2026</v>
      </c>
      <c r="J25" s="8"/>
      <c r="L25" s="81"/>
      <c r="M25" s="81"/>
      <c r="O25" s="81"/>
      <c r="P25" s="82"/>
      <c r="Q25" s="83"/>
      <c r="R25" s="83"/>
      <c r="S25" s="83"/>
      <c r="T25" s="83"/>
      <c r="U25" s="83"/>
    </row>
    <row r="26" spans="1:21" s="78" customFormat="1" ht="19.899999999999999" hidden="1" customHeight="1" outlineLevel="1" thickBot="1" x14ac:dyDescent="0.3">
      <c r="B26" s="79" t="s">
        <v>99</v>
      </c>
      <c r="C26" s="1">
        <v>0</v>
      </c>
      <c r="D26" s="35">
        <v>2021</v>
      </c>
      <c r="E26" s="4">
        <v>5</v>
      </c>
      <c r="F26" s="18">
        <v>0.15</v>
      </c>
      <c r="G26" s="12">
        <f t="shared" si="0"/>
        <v>0</v>
      </c>
      <c r="H26" s="80">
        <f t="shared" si="3"/>
        <v>2026</v>
      </c>
      <c r="J26" s="8"/>
      <c r="L26" s="81"/>
      <c r="M26" s="81"/>
      <c r="O26" s="81"/>
      <c r="P26" s="82"/>
      <c r="Q26" s="83"/>
      <c r="R26" s="83"/>
      <c r="S26" s="83"/>
      <c r="T26" s="83"/>
      <c r="U26" s="83"/>
    </row>
    <row r="27" spans="1:21" s="78" customFormat="1" ht="19.899999999999999" hidden="1" customHeight="1" outlineLevel="1" thickBot="1" x14ac:dyDescent="0.3">
      <c r="B27" s="91" t="s">
        <v>100</v>
      </c>
      <c r="C27" s="3">
        <v>0</v>
      </c>
      <c r="D27" s="35">
        <v>2021</v>
      </c>
      <c r="E27" s="6">
        <v>5</v>
      </c>
      <c r="F27" s="23">
        <v>0.15</v>
      </c>
      <c r="G27" s="20">
        <f t="shared" si="0"/>
        <v>0</v>
      </c>
      <c r="H27" s="85">
        <f t="shared" si="3"/>
        <v>2026</v>
      </c>
      <c r="J27" s="8"/>
      <c r="L27" s="81"/>
      <c r="M27" s="81"/>
      <c r="O27" s="81"/>
      <c r="P27" s="82"/>
      <c r="Q27" s="83"/>
      <c r="R27" s="83"/>
      <c r="S27" s="83"/>
      <c r="T27" s="83"/>
      <c r="U27" s="83"/>
    </row>
    <row r="28" spans="1:21" ht="19.899999999999999" customHeight="1" collapsed="1" x14ac:dyDescent="0.25">
      <c r="B28" s="144" t="s">
        <v>90</v>
      </c>
      <c r="C28" s="145"/>
      <c r="D28" s="148">
        <f>SUM(C8:C17)</f>
        <v>0</v>
      </c>
      <c r="E28" s="148"/>
      <c r="F28" s="148"/>
      <c r="G28" s="148"/>
      <c r="H28" s="149"/>
      <c r="J28" s="8"/>
      <c r="K28" s="44"/>
    </row>
    <row r="29" spans="1:21" ht="19.899999999999999" customHeight="1" x14ac:dyDescent="0.25">
      <c r="B29" s="144" t="s">
        <v>1</v>
      </c>
      <c r="C29" s="145"/>
      <c r="D29" s="150">
        <f>L5-D8</f>
        <v>8</v>
      </c>
      <c r="E29" s="151"/>
      <c r="F29" s="151"/>
      <c r="G29" s="151"/>
      <c r="H29" s="152"/>
      <c r="J29" s="8"/>
      <c r="K29" s="44"/>
    </row>
    <row r="30" spans="1:21" ht="19.899999999999999" customHeight="1" thickBot="1" x14ac:dyDescent="0.3">
      <c r="B30" s="146" t="s">
        <v>2</v>
      </c>
      <c r="C30" s="147"/>
      <c r="D30" s="153">
        <f>SUM(G8:G17)</f>
        <v>0</v>
      </c>
      <c r="E30" s="153"/>
      <c r="F30" s="153"/>
      <c r="G30" s="153"/>
      <c r="H30" s="154"/>
      <c r="J30" s="8"/>
      <c r="K30" s="44"/>
    </row>
    <row r="31" spans="1:21" ht="19.899999999999999" customHeight="1" thickBot="1" x14ac:dyDescent="0.3">
      <c r="B31" s="49"/>
      <c r="C31" s="49"/>
      <c r="D31" s="50"/>
      <c r="E31" s="50"/>
      <c r="F31" s="50"/>
      <c r="G31" s="50"/>
      <c r="H31" s="50"/>
      <c r="J31" s="8"/>
      <c r="K31" s="44"/>
    </row>
    <row r="32" spans="1:21" ht="19.899999999999999" customHeight="1" x14ac:dyDescent="0.25">
      <c r="A32" s="46"/>
      <c r="B32" s="138" t="s">
        <v>13</v>
      </c>
      <c r="C32" s="139"/>
      <c r="D32" s="139"/>
      <c r="E32" s="139"/>
      <c r="F32" s="139"/>
      <c r="G32" s="139"/>
      <c r="H32" s="140"/>
      <c r="J32" s="8"/>
      <c r="K32" s="44"/>
    </row>
    <row r="33" spans="1:18" ht="19.899999999999999" customHeight="1" thickBot="1" x14ac:dyDescent="0.3">
      <c r="A33" s="46"/>
      <c r="B33" s="141"/>
      <c r="C33" s="142"/>
      <c r="D33" s="142"/>
      <c r="E33" s="142"/>
      <c r="F33" s="142"/>
      <c r="G33" s="142"/>
      <c r="H33" s="143"/>
      <c r="J33" s="8"/>
      <c r="K33" s="44"/>
    </row>
    <row r="34" spans="1:18" ht="19.899999999999999" customHeight="1" thickBot="1" x14ac:dyDescent="0.3">
      <c r="A34" s="46"/>
      <c r="B34" s="134" t="s">
        <v>6</v>
      </c>
      <c r="C34" s="135"/>
      <c r="D34" s="136">
        <f>IF(H46="Yes", D30+D46,D30)</f>
        <v>0</v>
      </c>
      <c r="E34" s="136"/>
      <c r="F34" s="136"/>
      <c r="G34" s="136"/>
      <c r="H34" s="137"/>
      <c r="I34" s="46"/>
      <c r="J34" s="28"/>
      <c r="K34" s="44"/>
    </row>
    <row r="35" spans="1:18" ht="19.899999999999999" customHeight="1" thickBot="1" x14ac:dyDescent="0.3">
      <c r="A35" s="46"/>
      <c r="B35" s="106" t="s">
        <v>26</v>
      </c>
      <c r="C35" s="107"/>
      <c r="D35" s="108">
        <v>0.12</v>
      </c>
      <c r="E35" s="109"/>
      <c r="F35" s="109"/>
      <c r="G35" s="109"/>
      <c r="H35" s="110"/>
      <c r="J35" s="8"/>
      <c r="K35" s="44"/>
    </row>
    <row r="36" spans="1:18" ht="19.899999999999999" customHeight="1" x14ac:dyDescent="0.25">
      <c r="A36" s="46"/>
      <c r="B36" s="106" t="s">
        <v>4</v>
      </c>
      <c r="C36" s="107"/>
      <c r="D36" s="111">
        <f>D35*D34</f>
        <v>0</v>
      </c>
      <c r="E36" s="111"/>
      <c r="F36" s="111"/>
      <c r="G36" s="111"/>
      <c r="H36" s="112"/>
      <c r="J36" s="8"/>
      <c r="K36" s="44"/>
    </row>
    <row r="37" spans="1:18" ht="19.899999999999999" customHeight="1" thickBot="1" x14ac:dyDescent="0.3">
      <c r="A37" s="46"/>
      <c r="B37" s="116" t="s">
        <v>5</v>
      </c>
      <c r="C37" s="117"/>
      <c r="D37" s="118">
        <f>(D35*D34)/12</f>
        <v>0</v>
      </c>
      <c r="E37" s="118"/>
      <c r="F37" s="118"/>
      <c r="G37" s="118"/>
      <c r="H37" s="119"/>
      <c r="J37" s="8"/>
      <c r="K37" s="44"/>
    </row>
    <row r="38" spans="1:18" ht="19.899999999999999" customHeight="1" thickBot="1" x14ac:dyDescent="0.3">
      <c r="B38" s="53"/>
      <c r="C38" s="51"/>
      <c r="D38" s="52"/>
      <c r="E38" s="52"/>
      <c r="F38" s="52"/>
      <c r="G38" s="52"/>
      <c r="H38" s="54"/>
      <c r="J38" s="8"/>
      <c r="K38" s="44"/>
    </row>
    <row r="39" spans="1:18" ht="17.25" customHeight="1" thickBot="1" x14ac:dyDescent="0.3">
      <c r="B39" s="113" t="s">
        <v>87</v>
      </c>
      <c r="C39" s="114"/>
      <c r="D39" s="114"/>
      <c r="E39" s="114"/>
      <c r="F39" s="114"/>
      <c r="G39" s="114"/>
      <c r="H39" s="115"/>
      <c r="I39" s="46"/>
    </row>
    <row r="40" spans="1:18" ht="19.899999999999999" customHeight="1" thickBot="1" x14ac:dyDescent="0.3">
      <c r="B40" s="182" t="s">
        <v>31</v>
      </c>
      <c r="C40" s="194"/>
      <c r="D40" s="194"/>
      <c r="E40" s="194"/>
      <c r="F40" s="194"/>
      <c r="G40" s="194"/>
      <c r="H40" s="197"/>
      <c r="O40" s="191" t="s">
        <v>39</v>
      </c>
      <c r="P40" s="192"/>
      <c r="Q40" s="192"/>
      <c r="R40" s="193"/>
    </row>
    <row r="41" spans="1:18" s="45" customFormat="1" ht="27.6" customHeight="1" thickBot="1" x14ac:dyDescent="0.3">
      <c r="B41" s="195"/>
      <c r="C41" s="196"/>
      <c r="D41" s="196"/>
      <c r="E41" s="196"/>
      <c r="F41" s="196"/>
      <c r="G41" s="196"/>
      <c r="H41" s="198"/>
      <c r="K41" s="9"/>
      <c r="L41" s="7"/>
      <c r="M41" s="7"/>
      <c r="N41" s="44"/>
      <c r="O41" s="76" t="s">
        <v>36</v>
      </c>
      <c r="P41" s="63" t="s">
        <v>37</v>
      </c>
      <c r="Q41" s="64" t="s">
        <v>81</v>
      </c>
      <c r="R41" s="77" t="s">
        <v>38</v>
      </c>
    </row>
    <row r="42" spans="1:18" ht="20.100000000000001" customHeight="1" thickBot="1" x14ac:dyDescent="0.3">
      <c r="B42" s="106" t="s">
        <v>82</v>
      </c>
      <c r="C42" s="107"/>
      <c r="D42" s="176">
        <v>0</v>
      </c>
      <c r="E42" s="177"/>
      <c r="F42" s="177"/>
      <c r="G42" s="178"/>
      <c r="H42" s="58"/>
      <c r="O42" s="65" t="s">
        <v>40</v>
      </c>
      <c r="P42" s="66">
        <f>D42</f>
        <v>0</v>
      </c>
      <c r="Q42" s="67">
        <f>D44</f>
        <v>0.05</v>
      </c>
      <c r="R42" s="68">
        <f>P42</f>
        <v>0</v>
      </c>
    </row>
    <row r="43" spans="1:18" ht="20.100000000000001" customHeight="1" thickBot="1" x14ac:dyDescent="0.3">
      <c r="B43" s="73" t="s">
        <v>83</v>
      </c>
      <c r="C43" s="74"/>
      <c r="D43" s="176">
        <v>0</v>
      </c>
      <c r="E43" s="177"/>
      <c r="F43" s="177"/>
      <c r="G43" s="178"/>
      <c r="H43" s="58"/>
      <c r="J43" s="7"/>
      <c r="K43" s="44"/>
      <c r="N43" s="45"/>
      <c r="O43" s="69" t="s">
        <v>41</v>
      </c>
      <c r="P43" s="59">
        <f>D43</f>
        <v>0</v>
      </c>
      <c r="Q43" s="60">
        <f>D44</f>
        <v>0.05</v>
      </c>
      <c r="R43" s="70">
        <f>R42+(R42*Q42)+P43</f>
        <v>0</v>
      </c>
    </row>
    <row r="44" spans="1:18" ht="20.100000000000001" customHeight="1" thickBot="1" x14ac:dyDescent="0.3">
      <c r="B44" s="73" t="s">
        <v>84</v>
      </c>
      <c r="C44" s="74"/>
      <c r="D44" s="121">
        <v>0.05</v>
      </c>
      <c r="E44" s="122"/>
      <c r="F44" s="122"/>
      <c r="G44" s="123"/>
      <c r="H44" s="58"/>
      <c r="J44" s="7"/>
      <c r="K44" s="44"/>
      <c r="N44" s="45"/>
      <c r="O44" s="69" t="s">
        <v>42</v>
      </c>
      <c r="P44" s="59">
        <f>D43</f>
        <v>0</v>
      </c>
      <c r="Q44" s="60">
        <f>D44</f>
        <v>0.05</v>
      </c>
      <c r="R44" s="70">
        <f>R43+(R43*Q43)+P44</f>
        <v>0</v>
      </c>
    </row>
    <row r="45" spans="1:18" ht="20.100000000000001" customHeight="1" thickBot="1" x14ac:dyDescent="0.3">
      <c r="B45" s="73" t="s">
        <v>86</v>
      </c>
      <c r="C45" s="74"/>
      <c r="D45" s="124">
        <v>10</v>
      </c>
      <c r="E45" s="125"/>
      <c r="F45" s="125"/>
      <c r="G45" s="126"/>
      <c r="H45" s="58"/>
      <c r="O45" s="69" t="s">
        <v>43</v>
      </c>
      <c r="P45" s="59">
        <f>D43</f>
        <v>0</v>
      </c>
      <c r="Q45" s="60">
        <f>D44</f>
        <v>0.05</v>
      </c>
      <c r="R45" s="70">
        <f t="shared" ref="R45:R82" si="4">R44+(R44*Q44)+P45</f>
        <v>0</v>
      </c>
    </row>
    <row r="46" spans="1:18" ht="20.100000000000001" customHeight="1" thickBot="1" x14ac:dyDescent="0.3">
      <c r="B46" s="106" t="s">
        <v>85</v>
      </c>
      <c r="C46" s="107"/>
      <c r="D46" s="120">
        <f>IF(D45=0,D42,IF(D45=1,R43,IF(D45=2,R44, IF(D45=3,R45,IF(D45=4,R46,IF(D45=5,R47,IF(D45=6,R48,IF(D45=7,R49,IF(D45=8,R50,IF(D45=9,R51,IF(D45=10,R52,IF(D45=11,R53,IF(D45=12,R54,IF(D45=13,R55,IF(D45=14,R56,IF(D45=15,R57,IF(D45=16,R58,IF(D45=17,R59,IF(D45=18,R60,IF(D45=19,R61,IF(D45=20,R62,IF(D45=21,R63,IF(D45=22,R64,IF(D45=23,R65,IF(D45=24,R66,IF(D45=25,R67,IF(D45=26,R68,IF(D45=27,R69,IF(D45=28,R70,IF(D45=29,R71,IF(D45=30,R72,IF(D45=31,R73,IF(D45=32,R74,IF(D45=33,R75,IF(D45=34,R76,IF(D45=35,R77,IF(D45=36,R78,IF(D45=37,R79,IF(D45=38,R80,IF(D45=39,R81,IF(D45=40,R82)))))))))))))))))))))))))))))))))))))))))</f>
        <v>0</v>
      </c>
      <c r="E46" s="120"/>
      <c r="F46" s="120"/>
      <c r="G46" s="120"/>
      <c r="H46" s="75" t="s">
        <v>102</v>
      </c>
      <c r="O46" s="69" t="s">
        <v>44</v>
      </c>
      <c r="P46" s="59">
        <f>D43</f>
        <v>0</v>
      </c>
      <c r="Q46" s="60">
        <f>D44</f>
        <v>0.05</v>
      </c>
      <c r="R46" s="70">
        <f t="shared" si="4"/>
        <v>0</v>
      </c>
    </row>
    <row r="47" spans="1:18" ht="21" customHeight="1" thickBot="1" x14ac:dyDescent="0.3">
      <c r="B47" s="106" t="s">
        <v>27</v>
      </c>
      <c r="C47" s="107"/>
      <c r="D47" s="108">
        <v>0.05</v>
      </c>
      <c r="E47" s="109"/>
      <c r="F47" s="109"/>
      <c r="G47" s="110"/>
      <c r="H47" s="188" t="s">
        <v>89</v>
      </c>
      <c r="O47" s="69" t="s">
        <v>45</v>
      </c>
      <c r="P47" s="59">
        <f>D43</f>
        <v>0</v>
      </c>
      <c r="Q47" s="60">
        <f>D44</f>
        <v>0.05</v>
      </c>
      <c r="R47" s="70">
        <f>R46+(R46*Q46)+P47</f>
        <v>0</v>
      </c>
    </row>
    <row r="48" spans="1:18" ht="21" customHeight="1" x14ac:dyDescent="0.25">
      <c r="B48" s="106" t="s">
        <v>4</v>
      </c>
      <c r="C48" s="107"/>
      <c r="D48" s="111">
        <f>D47*D46</f>
        <v>0</v>
      </c>
      <c r="E48" s="111"/>
      <c r="F48" s="111"/>
      <c r="G48" s="111"/>
      <c r="H48" s="189"/>
      <c r="O48" s="69" t="s">
        <v>46</v>
      </c>
      <c r="P48" s="59">
        <f>D43</f>
        <v>0</v>
      </c>
      <c r="Q48" s="60">
        <f>D44</f>
        <v>0.05</v>
      </c>
      <c r="R48" s="70">
        <f t="shared" si="4"/>
        <v>0</v>
      </c>
    </row>
    <row r="49" spans="2:18" ht="21" customHeight="1" thickBot="1" x14ac:dyDescent="0.3">
      <c r="B49" s="116" t="s">
        <v>5</v>
      </c>
      <c r="C49" s="117"/>
      <c r="D49" s="118">
        <f>(D47*D46)/12</f>
        <v>0</v>
      </c>
      <c r="E49" s="118"/>
      <c r="F49" s="118"/>
      <c r="G49" s="118"/>
      <c r="H49" s="190"/>
      <c r="O49" s="69" t="s">
        <v>47</v>
      </c>
      <c r="P49" s="59">
        <f>D43</f>
        <v>0</v>
      </c>
      <c r="Q49" s="60">
        <f>D44</f>
        <v>0.05</v>
      </c>
      <c r="R49" s="70">
        <f t="shared" si="4"/>
        <v>0</v>
      </c>
    </row>
    <row r="50" spans="2:18" ht="15.75" customHeight="1" thickBot="1" x14ac:dyDescent="0.3">
      <c r="B50" s="13"/>
      <c r="C50" s="14"/>
      <c r="D50" s="15"/>
      <c r="E50" s="15"/>
      <c r="F50" s="15"/>
      <c r="G50" s="16"/>
      <c r="H50" s="17"/>
      <c r="O50" s="69" t="s">
        <v>48</v>
      </c>
      <c r="P50" s="59">
        <f>D43</f>
        <v>0</v>
      </c>
      <c r="Q50" s="60">
        <f>D44</f>
        <v>0.05</v>
      </c>
      <c r="R50" s="70">
        <f t="shared" si="4"/>
        <v>0</v>
      </c>
    </row>
    <row r="51" spans="2:18" ht="19.899999999999999" customHeight="1" x14ac:dyDescent="0.25">
      <c r="B51" s="182" t="s">
        <v>35</v>
      </c>
      <c r="C51" s="139"/>
      <c r="D51" s="139"/>
      <c r="E51" s="139"/>
      <c r="F51" s="139"/>
      <c r="G51" s="139"/>
      <c r="H51" s="140"/>
      <c r="O51" s="69" t="s">
        <v>49</v>
      </c>
      <c r="P51" s="59">
        <f>D43</f>
        <v>0</v>
      </c>
      <c r="Q51" s="60">
        <f>D44</f>
        <v>0.05</v>
      </c>
      <c r="R51" s="70">
        <f t="shared" si="4"/>
        <v>0</v>
      </c>
    </row>
    <row r="52" spans="2:18" ht="19.899999999999999" customHeight="1" x14ac:dyDescent="0.25">
      <c r="B52" s="183"/>
      <c r="C52" s="184"/>
      <c r="D52" s="184"/>
      <c r="E52" s="184"/>
      <c r="F52" s="184"/>
      <c r="G52" s="184"/>
      <c r="H52" s="185"/>
      <c r="O52" s="69" t="s">
        <v>50</v>
      </c>
      <c r="P52" s="59">
        <f>D43</f>
        <v>0</v>
      </c>
      <c r="Q52" s="60">
        <f>D44</f>
        <v>0.05</v>
      </c>
      <c r="R52" s="70">
        <f t="shared" si="4"/>
        <v>0</v>
      </c>
    </row>
    <row r="53" spans="2:18" ht="14.25" customHeight="1" thickBot="1" x14ac:dyDescent="0.3">
      <c r="B53" s="186" t="s">
        <v>33</v>
      </c>
      <c r="C53" s="186"/>
      <c r="D53" s="186"/>
      <c r="E53" s="186"/>
      <c r="F53" s="186"/>
      <c r="G53" s="186"/>
      <c r="H53" s="187"/>
      <c r="O53" s="69" t="s">
        <v>51</v>
      </c>
      <c r="P53" s="59">
        <f>D43</f>
        <v>0</v>
      </c>
      <c r="Q53" s="60">
        <f>D44</f>
        <v>0.05</v>
      </c>
      <c r="R53" s="70">
        <f t="shared" si="4"/>
        <v>0</v>
      </c>
    </row>
    <row r="54" spans="2:18" ht="20.100000000000001" customHeight="1" thickBot="1" x14ac:dyDescent="0.3">
      <c r="B54" s="106" t="s">
        <v>7</v>
      </c>
      <c r="C54" s="107"/>
      <c r="D54" s="172">
        <f>D55*12</f>
        <v>0</v>
      </c>
      <c r="E54" s="172"/>
      <c r="F54" s="172"/>
      <c r="G54" s="172"/>
      <c r="H54" s="173"/>
      <c r="J54" s="48"/>
      <c r="O54" s="69" t="s">
        <v>52</v>
      </c>
      <c r="P54" s="59">
        <f>D43</f>
        <v>0</v>
      </c>
      <c r="Q54" s="60">
        <f>D44</f>
        <v>0.05</v>
      </c>
      <c r="R54" s="70">
        <f t="shared" si="4"/>
        <v>0</v>
      </c>
    </row>
    <row r="55" spans="2:18" ht="20.100000000000001" customHeight="1" thickBot="1" x14ac:dyDescent="0.3">
      <c r="B55" s="174" t="s">
        <v>8</v>
      </c>
      <c r="C55" s="175"/>
      <c r="D55" s="176">
        <v>0</v>
      </c>
      <c r="E55" s="177"/>
      <c r="F55" s="177"/>
      <c r="G55" s="177"/>
      <c r="H55" s="178"/>
      <c r="O55" s="69" t="s">
        <v>53</v>
      </c>
      <c r="P55" s="59">
        <f>D43</f>
        <v>0</v>
      </c>
      <c r="Q55" s="60">
        <f>D44</f>
        <v>0.05</v>
      </c>
      <c r="R55" s="70">
        <f t="shared" si="4"/>
        <v>0</v>
      </c>
    </row>
    <row r="56" spans="2:18" ht="15" customHeight="1" thickBot="1" x14ac:dyDescent="0.3">
      <c r="B56" s="13"/>
      <c r="C56" s="14"/>
      <c r="D56" s="15"/>
      <c r="E56" s="15"/>
      <c r="F56" s="15"/>
      <c r="G56" s="15"/>
      <c r="H56" s="17"/>
      <c r="J56" s="8"/>
      <c r="K56" s="44"/>
      <c r="O56" s="69" t="s">
        <v>54</v>
      </c>
      <c r="P56" s="59">
        <f>D43</f>
        <v>0</v>
      </c>
      <c r="Q56" s="60">
        <f>D44</f>
        <v>0.05</v>
      </c>
      <c r="R56" s="70">
        <f t="shared" si="4"/>
        <v>0</v>
      </c>
    </row>
    <row r="57" spans="2:18" ht="23.45" customHeight="1" x14ac:dyDescent="0.25">
      <c r="B57" s="166" t="s">
        <v>10</v>
      </c>
      <c r="C57" s="167"/>
      <c r="D57" s="167"/>
      <c r="E57" s="167"/>
      <c r="F57" s="167"/>
      <c r="G57" s="167"/>
      <c r="H57" s="168"/>
      <c r="J57" s="8"/>
      <c r="K57" s="44"/>
      <c r="O57" s="69" t="s">
        <v>55</v>
      </c>
      <c r="P57" s="59">
        <f>D43</f>
        <v>0</v>
      </c>
      <c r="Q57" s="60">
        <f>D44</f>
        <v>0.05</v>
      </c>
      <c r="R57" s="70">
        <f t="shared" si="4"/>
        <v>0</v>
      </c>
    </row>
    <row r="58" spans="2:18" ht="24" customHeight="1" thickBot="1" x14ac:dyDescent="0.3">
      <c r="B58" s="169"/>
      <c r="C58" s="170"/>
      <c r="D58" s="170"/>
      <c r="E58" s="170"/>
      <c r="F58" s="170"/>
      <c r="G58" s="170"/>
      <c r="H58" s="171"/>
      <c r="J58" s="8"/>
      <c r="K58" s="44"/>
      <c r="O58" s="69" t="s">
        <v>56</v>
      </c>
      <c r="P58" s="59">
        <f>D43</f>
        <v>0</v>
      </c>
      <c r="Q58" s="60">
        <f>D44</f>
        <v>0.05</v>
      </c>
      <c r="R58" s="70">
        <f t="shared" si="4"/>
        <v>0</v>
      </c>
    </row>
    <row r="59" spans="2:18" ht="19.899999999999999" customHeight="1" x14ac:dyDescent="0.25">
      <c r="B59" s="179" t="s">
        <v>29</v>
      </c>
      <c r="C59" s="180"/>
      <c r="D59" s="148">
        <f>IF(H46="Yes",D36+D54, D54+D48+D36)</f>
        <v>0</v>
      </c>
      <c r="E59" s="148"/>
      <c r="F59" s="148"/>
      <c r="G59" s="148"/>
      <c r="H59" s="181"/>
      <c r="J59" s="8"/>
      <c r="K59" s="44"/>
      <c r="O59" s="69" t="s">
        <v>57</v>
      </c>
      <c r="P59" s="59">
        <f>D43</f>
        <v>0</v>
      </c>
      <c r="Q59" s="60">
        <f>D44</f>
        <v>0.05</v>
      </c>
      <c r="R59" s="70">
        <f t="shared" si="4"/>
        <v>0</v>
      </c>
    </row>
    <row r="60" spans="2:18" ht="19.899999999999999" customHeight="1" thickBot="1" x14ac:dyDescent="0.3">
      <c r="B60" s="162" t="s">
        <v>30</v>
      </c>
      <c r="C60" s="163"/>
      <c r="D60" s="164">
        <f>D59/12</f>
        <v>0</v>
      </c>
      <c r="E60" s="164"/>
      <c r="F60" s="164"/>
      <c r="G60" s="164"/>
      <c r="H60" s="165"/>
      <c r="J60" s="8"/>
      <c r="K60" s="44"/>
      <c r="O60" s="69" t="s">
        <v>58</v>
      </c>
      <c r="P60" s="59">
        <f>D43</f>
        <v>0</v>
      </c>
      <c r="Q60" s="60">
        <f>D44</f>
        <v>0.05</v>
      </c>
      <c r="R60" s="70">
        <f t="shared" si="4"/>
        <v>0</v>
      </c>
    </row>
    <row r="61" spans="2:18" ht="19.899999999999999" customHeight="1" x14ac:dyDescent="0.25">
      <c r="C61" s="7"/>
      <c r="H61" s="44"/>
      <c r="J61" s="8"/>
      <c r="K61" s="44"/>
      <c r="O61" s="69" t="s">
        <v>59</v>
      </c>
      <c r="P61" s="59">
        <f>D43</f>
        <v>0</v>
      </c>
      <c r="Q61" s="60">
        <f>D44</f>
        <v>0.05</v>
      </c>
      <c r="R61" s="70">
        <f t="shared" si="4"/>
        <v>0</v>
      </c>
    </row>
    <row r="62" spans="2:18" ht="19.899999999999999" customHeight="1" x14ac:dyDescent="0.25">
      <c r="C62" s="7"/>
      <c r="H62" s="44"/>
      <c r="J62" s="8"/>
      <c r="K62" s="44"/>
      <c r="O62" s="69" t="s">
        <v>60</v>
      </c>
      <c r="P62" s="59">
        <f>D43</f>
        <v>0</v>
      </c>
      <c r="Q62" s="60">
        <f>D44</f>
        <v>0.05</v>
      </c>
      <c r="R62" s="70">
        <f t="shared" si="4"/>
        <v>0</v>
      </c>
    </row>
    <row r="63" spans="2:18" ht="19.899999999999999" customHeight="1" x14ac:dyDescent="0.25">
      <c r="C63" s="7"/>
      <c r="H63" s="44"/>
      <c r="J63" s="8"/>
      <c r="K63" s="44"/>
      <c r="O63" s="69" t="s">
        <v>61</v>
      </c>
      <c r="P63" s="59">
        <f>D43</f>
        <v>0</v>
      </c>
      <c r="Q63" s="60">
        <f>D44</f>
        <v>0.05</v>
      </c>
      <c r="R63" s="70">
        <f t="shared" si="4"/>
        <v>0</v>
      </c>
    </row>
    <row r="64" spans="2:18" ht="19.899999999999999" customHeight="1" x14ac:dyDescent="0.25">
      <c r="C64" s="7"/>
      <c r="H64" s="44"/>
      <c r="J64" s="8"/>
      <c r="K64" s="44"/>
      <c r="O64" s="69" t="s">
        <v>62</v>
      </c>
      <c r="P64" s="59">
        <f>D43</f>
        <v>0</v>
      </c>
      <c r="Q64" s="60">
        <f>D44</f>
        <v>0.05</v>
      </c>
      <c r="R64" s="70">
        <f t="shared" si="4"/>
        <v>0</v>
      </c>
    </row>
    <row r="65" spans="3:18" ht="19.899999999999999" customHeight="1" x14ac:dyDescent="0.25">
      <c r="C65" s="7"/>
      <c r="H65" s="44"/>
      <c r="J65" s="8"/>
      <c r="K65" s="44"/>
      <c r="O65" s="69" t="s">
        <v>63</v>
      </c>
      <c r="P65" s="59">
        <f>D43</f>
        <v>0</v>
      </c>
      <c r="Q65" s="60">
        <f>D44</f>
        <v>0.05</v>
      </c>
      <c r="R65" s="70">
        <f t="shared" si="4"/>
        <v>0</v>
      </c>
    </row>
    <row r="66" spans="3:18" ht="19.899999999999999" customHeight="1" x14ac:dyDescent="0.25">
      <c r="C66" s="7"/>
      <c r="H66" s="44"/>
      <c r="J66" s="8"/>
      <c r="K66" s="44"/>
      <c r="O66" s="69" t="s">
        <v>64</v>
      </c>
      <c r="P66" s="59">
        <f>D43</f>
        <v>0</v>
      </c>
      <c r="Q66" s="60">
        <f>D44</f>
        <v>0.05</v>
      </c>
      <c r="R66" s="70">
        <f t="shared" si="4"/>
        <v>0</v>
      </c>
    </row>
    <row r="67" spans="3:18" ht="19.899999999999999" customHeight="1" x14ac:dyDescent="0.25">
      <c r="C67" s="7"/>
      <c r="H67" s="44"/>
      <c r="J67" s="8"/>
      <c r="K67" s="44"/>
      <c r="O67" s="69" t="s">
        <v>65</v>
      </c>
      <c r="P67" s="59">
        <f>D43</f>
        <v>0</v>
      </c>
      <c r="Q67" s="60">
        <f>D44</f>
        <v>0.05</v>
      </c>
      <c r="R67" s="70">
        <f t="shared" si="4"/>
        <v>0</v>
      </c>
    </row>
    <row r="68" spans="3:18" ht="19.899999999999999" customHeight="1" x14ac:dyDescent="0.25">
      <c r="J68" s="8"/>
      <c r="K68" s="44"/>
      <c r="O68" s="69" t="s">
        <v>66</v>
      </c>
      <c r="P68" s="59">
        <f>D43</f>
        <v>0</v>
      </c>
      <c r="Q68" s="60">
        <f>D44</f>
        <v>0.05</v>
      </c>
      <c r="R68" s="70">
        <f t="shared" si="4"/>
        <v>0</v>
      </c>
    </row>
    <row r="69" spans="3:18" x14ac:dyDescent="0.25">
      <c r="O69" s="69" t="s">
        <v>67</v>
      </c>
      <c r="P69" s="59">
        <f>D43</f>
        <v>0</v>
      </c>
      <c r="Q69" s="60">
        <f>D44</f>
        <v>0.05</v>
      </c>
      <c r="R69" s="70">
        <f t="shared" si="4"/>
        <v>0</v>
      </c>
    </row>
    <row r="70" spans="3:18" x14ac:dyDescent="0.25">
      <c r="O70" s="69" t="s">
        <v>68</v>
      </c>
      <c r="P70" s="59">
        <f>D43</f>
        <v>0</v>
      </c>
      <c r="Q70" s="60">
        <f>D44</f>
        <v>0.05</v>
      </c>
      <c r="R70" s="70">
        <f t="shared" si="4"/>
        <v>0</v>
      </c>
    </row>
    <row r="71" spans="3:18" x14ac:dyDescent="0.25">
      <c r="O71" s="69" t="s">
        <v>69</v>
      </c>
      <c r="P71" s="59">
        <f>D43</f>
        <v>0</v>
      </c>
      <c r="Q71" s="60">
        <f>D44</f>
        <v>0.05</v>
      </c>
      <c r="R71" s="70">
        <f t="shared" si="4"/>
        <v>0</v>
      </c>
    </row>
    <row r="72" spans="3:18" x14ac:dyDescent="0.25">
      <c r="O72" s="69" t="s">
        <v>70</v>
      </c>
      <c r="P72" s="59">
        <f>D43</f>
        <v>0</v>
      </c>
      <c r="Q72" s="60">
        <f>D44</f>
        <v>0.05</v>
      </c>
      <c r="R72" s="70">
        <f t="shared" si="4"/>
        <v>0</v>
      </c>
    </row>
    <row r="73" spans="3:18" x14ac:dyDescent="0.25">
      <c r="O73" s="69" t="s">
        <v>71</v>
      </c>
      <c r="P73" s="59">
        <f>D43</f>
        <v>0</v>
      </c>
      <c r="Q73" s="60">
        <f>D44</f>
        <v>0.05</v>
      </c>
      <c r="R73" s="70">
        <f t="shared" si="4"/>
        <v>0</v>
      </c>
    </row>
    <row r="74" spans="3:18" x14ac:dyDescent="0.25">
      <c r="O74" s="69" t="s">
        <v>72</v>
      </c>
      <c r="P74" s="59">
        <f>D43</f>
        <v>0</v>
      </c>
      <c r="Q74" s="60">
        <f>D44</f>
        <v>0.05</v>
      </c>
      <c r="R74" s="70">
        <f t="shared" si="4"/>
        <v>0</v>
      </c>
    </row>
    <row r="75" spans="3:18" x14ac:dyDescent="0.25">
      <c r="O75" s="69" t="s">
        <v>73</v>
      </c>
      <c r="P75" s="59">
        <f>D43</f>
        <v>0</v>
      </c>
      <c r="Q75" s="60">
        <f>D44</f>
        <v>0.05</v>
      </c>
      <c r="R75" s="70">
        <f t="shared" si="4"/>
        <v>0</v>
      </c>
    </row>
    <row r="76" spans="3:18" x14ac:dyDescent="0.25">
      <c r="O76" s="69" t="s">
        <v>74</v>
      </c>
      <c r="P76" s="59">
        <f>D43</f>
        <v>0</v>
      </c>
      <c r="Q76" s="60">
        <f>D44</f>
        <v>0.05</v>
      </c>
      <c r="R76" s="70">
        <f t="shared" si="4"/>
        <v>0</v>
      </c>
    </row>
    <row r="77" spans="3:18" x14ac:dyDescent="0.25">
      <c r="O77" s="69" t="s">
        <v>75</v>
      </c>
      <c r="P77" s="59">
        <f>D43</f>
        <v>0</v>
      </c>
      <c r="Q77" s="60">
        <f>D44</f>
        <v>0.05</v>
      </c>
      <c r="R77" s="70">
        <f t="shared" si="4"/>
        <v>0</v>
      </c>
    </row>
    <row r="78" spans="3:18" x14ac:dyDescent="0.25">
      <c r="O78" s="69" t="s">
        <v>76</v>
      </c>
      <c r="P78" s="59">
        <f>D43</f>
        <v>0</v>
      </c>
      <c r="Q78" s="60">
        <f>D44</f>
        <v>0.05</v>
      </c>
      <c r="R78" s="70">
        <f t="shared" si="4"/>
        <v>0</v>
      </c>
    </row>
    <row r="79" spans="3:18" x14ac:dyDescent="0.25">
      <c r="O79" s="69" t="s">
        <v>77</v>
      </c>
      <c r="P79" s="59">
        <f>D43</f>
        <v>0</v>
      </c>
      <c r="Q79" s="60">
        <f>D44</f>
        <v>0.05</v>
      </c>
      <c r="R79" s="70">
        <f t="shared" si="4"/>
        <v>0</v>
      </c>
    </row>
    <row r="80" spans="3:18" x14ac:dyDescent="0.25">
      <c r="O80" s="69" t="s">
        <v>78</v>
      </c>
      <c r="P80" s="59">
        <f>D43</f>
        <v>0</v>
      </c>
      <c r="Q80" s="60">
        <f>D44</f>
        <v>0.05</v>
      </c>
      <c r="R80" s="70">
        <f t="shared" si="4"/>
        <v>0</v>
      </c>
    </row>
    <row r="81" spans="15:18" x14ac:dyDescent="0.25">
      <c r="O81" s="69" t="s">
        <v>79</v>
      </c>
      <c r="P81" s="59">
        <f>D43</f>
        <v>0</v>
      </c>
      <c r="Q81" s="60">
        <f>D44</f>
        <v>0.05</v>
      </c>
      <c r="R81" s="70">
        <f t="shared" si="4"/>
        <v>0</v>
      </c>
    </row>
    <row r="82" spans="15:18" ht="15.75" thickBot="1" x14ac:dyDescent="0.3">
      <c r="O82" s="71" t="s">
        <v>80</v>
      </c>
      <c r="P82" s="61">
        <f>D43</f>
        <v>0</v>
      </c>
      <c r="Q82" s="62">
        <f>D44</f>
        <v>0.05</v>
      </c>
      <c r="R82" s="72">
        <f t="shared" si="4"/>
        <v>0</v>
      </c>
    </row>
  </sheetData>
  <sheetProtection algorithmName="SHA-512" hashValue="l0mTBCJDgaZjLoo0OsjzVH6OJ/KAehEL8RvfOvRv3lSvXEaLpJGvHXB1E8E5zk0evcHOu29D7TlLyr6KVLWNXg==" saltValue="4jp204TvUbRUk4LQ09ED+g==" spinCount="100000" sheet="1" objects="1" formatColumns="0" formatRows="0"/>
  <mergeCells count="56">
    <mergeCell ref="O40:R40"/>
    <mergeCell ref="B42:C42"/>
    <mergeCell ref="D42:G42"/>
    <mergeCell ref="D43:G43"/>
    <mergeCell ref="B40:G41"/>
    <mergeCell ref="H40:H41"/>
    <mergeCell ref="B51:H52"/>
    <mergeCell ref="B47:C47"/>
    <mergeCell ref="B48:C48"/>
    <mergeCell ref="B49:C49"/>
    <mergeCell ref="B53:H53"/>
    <mergeCell ref="D48:G48"/>
    <mergeCell ref="D49:G49"/>
    <mergeCell ref="D47:G47"/>
    <mergeCell ref="H47:H49"/>
    <mergeCell ref="B60:C60"/>
    <mergeCell ref="D60:H60"/>
    <mergeCell ref="B57:H58"/>
    <mergeCell ref="B54:C54"/>
    <mergeCell ref="D54:H54"/>
    <mergeCell ref="B55:C55"/>
    <mergeCell ref="D55:H55"/>
    <mergeCell ref="B59:C59"/>
    <mergeCell ref="D59:H59"/>
    <mergeCell ref="B2:H2"/>
    <mergeCell ref="L4:M4"/>
    <mergeCell ref="L5:M5"/>
    <mergeCell ref="F6:F7"/>
    <mergeCell ref="B34:C34"/>
    <mergeCell ref="D34:H34"/>
    <mergeCell ref="B32:H33"/>
    <mergeCell ref="B28:C28"/>
    <mergeCell ref="B29:C29"/>
    <mergeCell ref="B30:C30"/>
    <mergeCell ref="D28:H28"/>
    <mergeCell ref="D29:H29"/>
    <mergeCell ref="D30:H30"/>
    <mergeCell ref="H6:H7"/>
    <mergeCell ref="G6:G7"/>
    <mergeCell ref="B4:F5"/>
    <mergeCell ref="B36:C36"/>
    <mergeCell ref="D36:H36"/>
    <mergeCell ref="B46:C46"/>
    <mergeCell ref="B39:H39"/>
    <mergeCell ref="B37:C37"/>
    <mergeCell ref="D37:H37"/>
    <mergeCell ref="D46:G46"/>
    <mergeCell ref="D44:G44"/>
    <mergeCell ref="D45:G45"/>
    <mergeCell ref="G4:H5"/>
    <mergeCell ref="E6:E7"/>
    <mergeCell ref="B6:B7"/>
    <mergeCell ref="C6:C7"/>
    <mergeCell ref="B35:C35"/>
    <mergeCell ref="D6:D7"/>
    <mergeCell ref="D35:H35"/>
  </mergeCells>
  <phoneticPr fontId="7" type="noConversion"/>
  <dataValidations count="4">
    <dataValidation type="list" allowBlank="1" showInputMessage="1" showErrorMessage="1" sqref="E8:E27" xr:uid="{F817069D-220F-456F-88D1-FE5EB2CFD01F}">
      <formula1>"5,6,7,8,9,10,11,12,13,14,15,16,17,18,19,20,21,22,23,24,25,26,27,28,29,30,31,32,33,34,35,36,37,38,39,40"</formula1>
    </dataValidation>
    <dataValidation type="list" allowBlank="1" showInputMessage="1" showErrorMessage="1" sqref="F8:F27" xr:uid="{8025F8BA-3DDB-4E4E-B188-F2FBB226B15E}">
      <formula1>"5%,6%,7%,8%,9%,10%,11%,12%,13%,14%,15%,16%,17%,18%,19%,20%,25%,30%,40%,50%,75%"</formula1>
    </dataValidation>
    <dataValidation type="list" allowBlank="1" showInputMessage="1" showErrorMessage="1" sqref="D8:D27" xr:uid="{6E8A6CE4-B0C2-4BC6-B40E-489C8DA98FCD}">
      <formula1>"2018,2019,2020,2021,2022,2023,2024,2025,2026,2027,2028,2029,2030,2031,2032,2033, 2034,2035,2036,2037,2038,2039,2040,2041"</formula1>
    </dataValidation>
    <dataValidation type="list" allowBlank="1" showInputMessage="1" showErrorMessage="1" sqref="H46" xr:uid="{32177F48-DE58-4D97-BFB5-3C5C51A1DF25}">
      <formula1>"Yes, No"</formula1>
    </dataValidation>
  </dataValidations>
  <hyperlinks>
    <hyperlink ref="B53" r:id="rId1" display="https://secure.ssa.gov/RIL/SiView.action" xr:uid="{EDD55555-9D9E-41BC-B82E-7C90ECF72274}"/>
    <hyperlink ref="B53:H53" r:id="rId2" display="Calculate Your SSN Benefits here" xr:uid="{C36E871C-E3B0-49C4-A681-802B18C1A603}"/>
  </hyperlinks>
  <pageMargins left="0.2" right="0.2" top="0.25" bottom="0.25" header="0" footer="0"/>
  <pageSetup scale="99" fitToWidth="0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E9C2-A461-43E3-AEB0-1B7305E0EEE2}">
  <sheetPr>
    <pageSetUpPr fitToPage="1"/>
  </sheetPr>
  <dimension ref="A1:O18"/>
  <sheetViews>
    <sheetView zoomScaleNormal="100" workbookViewId="0">
      <selection activeCell="C14" sqref="C14"/>
    </sheetView>
  </sheetViews>
  <sheetFormatPr defaultColWidth="8.85546875" defaultRowHeight="15" x14ac:dyDescent="0.25"/>
  <cols>
    <col min="1" max="1" width="4.42578125" style="44" customWidth="1"/>
    <col min="2" max="2" width="21.28515625" style="7" customWidth="1"/>
    <col min="3" max="3" width="19" style="8" customWidth="1"/>
    <col min="4" max="4" width="10.7109375" style="7" customWidth="1"/>
    <col min="5" max="5" width="11" style="7" customWidth="1"/>
    <col min="6" max="6" width="19.7109375" style="7" customWidth="1"/>
    <col min="7" max="7" width="3.42578125" style="44" customWidth="1"/>
    <col min="8" max="8" width="5.28515625" style="44" customWidth="1"/>
    <col min="9" max="9" width="3.85546875" style="7" customWidth="1"/>
    <col min="10" max="10" width="11.5703125" style="7" hidden="1" customWidth="1"/>
    <col min="11" max="11" width="11.140625" style="7" hidden="1" customWidth="1"/>
    <col min="12" max="12" width="4.5703125" style="44" customWidth="1"/>
    <col min="13" max="16384" width="8.85546875" style="44"/>
  </cols>
  <sheetData>
    <row r="1" spans="1:15" ht="19.899999999999999" customHeight="1" thickBot="1" x14ac:dyDescent="0.3">
      <c r="B1" s="49"/>
      <c r="C1" s="49"/>
      <c r="D1" s="50"/>
      <c r="E1" s="50"/>
      <c r="F1" s="50"/>
      <c r="H1" s="8"/>
      <c r="I1" s="44"/>
    </row>
    <row r="2" spans="1:15" ht="19.899999999999999" customHeight="1" x14ac:dyDescent="0.25">
      <c r="A2" s="46"/>
      <c r="B2" s="138" t="s">
        <v>34</v>
      </c>
      <c r="C2" s="139"/>
      <c r="D2" s="139"/>
      <c r="E2" s="139"/>
      <c r="F2" s="140"/>
      <c r="H2" s="8"/>
      <c r="I2" s="44"/>
    </row>
    <row r="3" spans="1:15" ht="15.75" customHeight="1" thickBot="1" x14ac:dyDescent="0.3">
      <c r="A3" s="46"/>
      <c r="B3" s="141"/>
      <c r="C3" s="142"/>
      <c r="D3" s="142"/>
      <c r="E3" s="142"/>
      <c r="F3" s="143"/>
      <c r="H3" s="8"/>
      <c r="I3" s="44"/>
    </row>
    <row r="4" spans="1:15" ht="24.95" customHeight="1" x14ac:dyDescent="0.25">
      <c r="A4" s="46"/>
      <c r="B4" s="106" t="s">
        <v>32</v>
      </c>
      <c r="C4" s="107"/>
      <c r="D4" s="201">
        <v>350000</v>
      </c>
      <c r="E4" s="201"/>
      <c r="F4" s="202"/>
      <c r="G4" s="46"/>
      <c r="H4" s="28"/>
      <c r="I4" s="44"/>
    </row>
    <row r="5" spans="1:15" ht="24.95" customHeight="1" x14ac:dyDescent="0.25">
      <c r="A5" s="46"/>
      <c r="B5" s="106" t="s">
        <v>26</v>
      </c>
      <c r="C5" s="107"/>
      <c r="D5" s="203">
        <v>0.12</v>
      </c>
      <c r="E5" s="203"/>
      <c r="F5" s="204"/>
      <c r="H5" s="8"/>
      <c r="I5" s="44"/>
    </row>
    <row r="6" spans="1:15" ht="24.95" customHeight="1" x14ac:dyDescent="0.25">
      <c r="A6" s="46"/>
      <c r="B6" s="106" t="s">
        <v>4</v>
      </c>
      <c r="C6" s="107"/>
      <c r="D6" s="205">
        <f>D5*D4</f>
        <v>42000</v>
      </c>
      <c r="E6" s="205"/>
      <c r="F6" s="206"/>
      <c r="H6" s="8"/>
      <c r="I6" s="44"/>
    </row>
    <row r="7" spans="1:15" ht="24.95" customHeight="1" thickBot="1" x14ac:dyDescent="0.3">
      <c r="A7" s="46"/>
      <c r="B7" s="174" t="s">
        <v>5</v>
      </c>
      <c r="C7" s="175"/>
      <c r="D7" s="199">
        <f>(D5*D4)/12</f>
        <v>3500</v>
      </c>
      <c r="E7" s="199"/>
      <c r="F7" s="200"/>
      <c r="H7" s="8"/>
      <c r="I7" s="44"/>
    </row>
    <row r="8" spans="1:15" ht="30" customHeight="1" x14ac:dyDescent="0.25">
      <c r="C8" s="7"/>
      <c r="F8" s="44"/>
      <c r="H8" s="8"/>
      <c r="I8" s="44"/>
    </row>
    <row r="9" spans="1:15" ht="19.899999999999999" customHeight="1" x14ac:dyDescent="0.25">
      <c r="C9" s="7"/>
      <c r="F9" s="44"/>
      <c r="H9" s="8"/>
      <c r="I9" s="44"/>
    </row>
    <row r="10" spans="1:15" s="7" customFormat="1" ht="19.899999999999999" customHeight="1" x14ac:dyDescent="0.25">
      <c r="A10" s="44"/>
      <c r="F10" s="44"/>
      <c r="G10" s="44"/>
      <c r="H10" s="8"/>
      <c r="I10" s="44"/>
      <c r="L10" s="44"/>
      <c r="M10" s="44"/>
      <c r="N10" s="44"/>
      <c r="O10" s="44"/>
    </row>
    <row r="11" spans="1:15" s="7" customFormat="1" ht="19.899999999999999" customHeight="1" x14ac:dyDescent="0.25">
      <c r="A11" s="44"/>
      <c r="F11" s="44"/>
      <c r="G11" s="44"/>
      <c r="H11" s="8"/>
      <c r="I11" s="44"/>
      <c r="L11" s="44"/>
      <c r="M11" s="44"/>
      <c r="N11" s="44"/>
      <c r="O11" s="44"/>
    </row>
    <row r="12" spans="1:15" s="7" customFormat="1" ht="19.899999999999999" customHeight="1" x14ac:dyDescent="0.25">
      <c r="A12" s="44"/>
      <c r="F12" s="44"/>
      <c r="G12" s="44"/>
      <c r="H12" s="8"/>
      <c r="I12" s="44"/>
      <c r="L12" s="44"/>
      <c r="M12" s="44"/>
      <c r="N12" s="44"/>
      <c r="O12" s="44"/>
    </row>
    <row r="13" spans="1:15" s="7" customFormat="1" ht="19.899999999999999" customHeight="1" x14ac:dyDescent="0.25">
      <c r="A13" s="44"/>
      <c r="F13" s="44"/>
      <c r="G13" s="44"/>
      <c r="H13" s="8"/>
      <c r="I13" s="44"/>
      <c r="L13" s="44"/>
      <c r="M13" s="44"/>
      <c r="N13" s="44"/>
      <c r="O13" s="44"/>
    </row>
    <row r="14" spans="1:15" s="7" customFormat="1" ht="19.899999999999999" customHeight="1" x14ac:dyDescent="0.25">
      <c r="A14" s="44"/>
      <c r="F14" s="44"/>
      <c r="G14" s="44"/>
      <c r="H14" s="8"/>
      <c r="I14" s="44"/>
      <c r="L14" s="44"/>
      <c r="M14" s="44"/>
      <c r="N14" s="44"/>
      <c r="O14" s="44"/>
    </row>
    <row r="15" spans="1:15" s="7" customFormat="1" ht="19.899999999999999" customHeight="1" x14ac:dyDescent="0.25">
      <c r="A15" s="44"/>
      <c r="C15" s="8"/>
      <c r="G15" s="44"/>
      <c r="H15" s="8"/>
      <c r="I15" s="44"/>
      <c r="L15" s="44"/>
      <c r="M15" s="44"/>
      <c r="N15" s="44"/>
      <c r="O15" s="44"/>
    </row>
    <row r="16" spans="1:15" s="7" customFormat="1" ht="19.899999999999999" customHeight="1" x14ac:dyDescent="0.25">
      <c r="A16" s="44"/>
      <c r="C16" s="8"/>
      <c r="G16" s="44"/>
      <c r="H16" s="8"/>
      <c r="I16" s="44"/>
      <c r="L16" s="44"/>
      <c r="M16" s="44"/>
      <c r="N16" s="44"/>
      <c r="O16" s="44"/>
    </row>
    <row r="17" spans="1:15" s="7" customFormat="1" ht="19.899999999999999" customHeight="1" x14ac:dyDescent="0.25">
      <c r="A17" s="44"/>
      <c r="C17" s="8"/>
      <c r="G17" s="44"/>
      <c r="H17" s="8"/>
      <c r="I17" s="44"/>
      <c r="L17" s="44"/>
      <c r="M17" s="44"/>
      <c r="N17" s="44"/>
      <c r="O17" s="44"/>
    </row>
    <row r="18" spans="1:15" s="7" customFormat="1" ht="19.899999999999999" customHeight="1" x14ac:dyDescent="0.25">
      <c r="A18" s="44"/>
      <c r="C18" s="8"/>
      <c r="G18" s="44"/>
      <c r="H18" s="8"/>
      <c r="I18" s="44"/>
      <c r="L18" s="44"/>
      <c r="M18" s="44"/>
      <c r="N18" s="44"/>
      <c r="O18" s="44"/>
    </row>
  </sheetData>
  <sheetProtection formatColumns="0" formatRows="0"/>
  <mergeCells count="9">
    <mergeCell ref="B7:C7"/>
    <mergeCell ref="D7:F7"/>
    <mergeCell ref="B2:F3"/>
    <mergeCell ref="B4:C4"/>
    <mergeCell ref="D4:F4"/>
    <mergeCell ref="B5:C5"/>
    <mergeCell ref="D5:F5"/>
    <mergeCell ref="B6:C6"/>
    <mergeCell ref="D6:F6"/>
  </mergeCells>
  <pageMargins left="0.2" right="0.2" top="0.25" bottom="0.25" header="0" footer="0"/>
  <pageSetup scale="9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Syndication Calculator</vt:lpstr>
      <vt:lpstr>Whats Your Freedom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Ferreira, Mark</dc:creator>
  <cp:lastModifiedBy>Ferreira, Mark</cp:lastModifiedBy>
  <cp:lastPrinted>2021-08-04T00:55:47Z</cp:lastPrinted>
  <dcterms:created xsi:type="dcterms:W3CDTF">2018-12-12T02:28:05Z</dcterms:created>
  <dcterms:modified xsi:type="dcterms:W3CDTF">2021-10-07T12:42:52Z</dcterms:modified>
</cp:coreProperties>
</file>